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externalReferences>
    <externalReference r:id="rId2"/>
  </externalReferences>
  <definedNames>
    <definedName name="info">[1]Postinggroup!$A$10:$L$28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1" l="1"/>
  <c r="Q23" i="1"/>
  <c r="R23" i="1" s="1"/>
  <c r="S22" i="1"/>
  <c r="Q22" i="1"/>
  <c r="R22" i="1" s="1"/>
  <c r="S21" i="1"/>
  <c r="Q21" i="1"/>
  <c r="R21" i="1" s="1"/>
  <c r="S20" i="1"/>
  <c r="Q20" i="1"/>
  <c r="R20" i="1" s="1"/>
  <c r="S19" i="1"/>
  <c r="Q19" i="1"/>
  <c r="R19" i="1" s="1"/>
  <c r="S18" i="1"/>
  <c r="Q18" i="1"/>
  <c r="R18" i="1" s="1"/>
  <c r="S17" i="1"/>
  <c r="Q17" i="1"/>
  <c r="R17" i="1" s="1"/>
  <c r="S16" i="1"/>
  <c r="Q16" i="1"/>
  <c r="R16" i="1" s="1"/>
  <c r="S15" i="1"/>
  <c r="Q15" i="1"/>
  <c r="R15" i="1" s="1"/>
  <c r="S14" i="1"/>
  <c r="Q14" i="1"/>
  <c r="R14" i="1" s="1"/>
  <c r="S13" i="1"/>
  <c r="Q13" i="1"/>
  <c r="H5" i="1"/>
  <c r="H3" i="1"/>
  <c r="L2" i="1"/>
  <c r="F9" i="1" s="1"/>
  <c r="H1" i="1"/>
  <c r="T17" i="1" l="1"/>
  <c r="T23" i="1"/>
  <c r="T14" i="1"/>
  <c r="T18" i="1"/>
  <c r="T15" i="1"/>
  <c r="U15" i="1" s="1"/>
  <c r="V15" i="1" s="1"/>
  <c r="T20" i="1"/>
  <c r="U20" i="1" s="1"/>
  <c r="V20" i="1" s="1"/>
  <c r="T22" i="1"/>
  <c r="U18" i="1"/>
  <c r="V18" i="1" s="1"/>
  <c r="U23" i="1"/>
  <c r="V23" i="1" s="1"/>
  <c r="T19" i="1"/>
  <c r="U19" i="1" s="1"/>
  <c r="V19" i="1" s="1"/>
  <c r="T16" i="1"/>
  <c r="U16" i="1" s="1"/>
  <c r="V16" i="1" s="1"/>
  <c r="T21" i="1"/>
  <c r="U21" i="1" s="1"/>
  <c r="V21" i="1" s="1"/>
  <c r="U17" i="1"/>
  <c r="V17" i="1" s="1"/>
  <c r="U14" i="1"/>
  <c r="V14" i="1" s="1"/>
  <c r="U22" i="1"/>
  <c r="V22" i="1" s="1"/>
  <c r="R13" i="1"/>
  <c r="T13" i="1" l="1"/>
  <c r="U13" i="1" l="1"/>
  <c r="V13" i="1" l="1"/>
</calcChain>
</file>

<file path=xl/sharedStrings.xml><?xml version="1.0" encoding="utf-8"?>
<sst xmlns="http://schemas.openxmlformats.org/spreadsheetml/2006/main" count="259" uniqueCount="153">
  <si>
    <t>RR Country:</t>
  </si>
  <si>
    <r>
      <t>Belgische Technische Coöperatie</t>
    </r>
    <r>
      <rPr>
        <b/>
        <sz val="8"/>
        <color indexed="56"/>
        <rFont val="Verdana"/>
        <family val="2"/>
      </rPr>
      <t xml:space="preserve">
</t>
    </r>
    <r>
      <rPr>
        <sz val="8"/>
        <color indexed="56"/>
        <rFont val="Verdana"/>
        <family val="2"/>
      </rPr>
      <t>Naamloze vennootschap van publiek recht met sociaal oogmerk</t>
    </r>
    <r>
      <rPr>
        <b/>
        <sz val="8"/>
        <color indexed="56"/>
        <rFont val="Verdana"/>
        <family val="2"/>
      </rPr>
      <t xml:space="preserve">
</t>
    </r>
    <r>
      <rPr>
        <b/>
        <sz val="10"/>
        <color indexed="56"/>
        <rFont val="Verdana"/>
        <family val="2"/>
      </rPr>
      <t>Coopération Technique Belge</t>
    </r>
    <r>
      <rPr>
        <b/>
        <sz val="8"/>
        <color indexed="56"/>
        <rFont val="Verdana"/>
        <family val="2"/>
      </rPr>
      <t xml:space="preserve">
</t>
    </r>
    <r>
      <rPr>
        <sz val="8"/>
        <color indexed="56"/>
        <rFont val="Verdana"/>
        <family val="2"/>
      </rPr>
      <t>Société Anonyme de droit public à finalité sociale</t>
    </r>
  </si>
  <si>
    <t>hoogstraat 147 rue haute</t>
  </si>
  <si>
    <r>
      <t>Physical Inventory</t>
    </r>
    <r>
      <rPr>
        <u/>
        <sz val="10"/>
        <rFont val="Verdana"/>
        <family val="2"/>
      </rPr>
      <t xml:space="preserve"> per :</t>
    </r>
  </si>
  <si>
    <t>brussel 1000 bruxelles</t>
  </si>
  <si>
    <t>Inventory Date:</t>
  </si>
  <si>
    <r>
      <t>t</t>
    </r>
    <r>
      <rPr>
        <sz val="8"/>
        <rFont val="Verdana"/>
        <family val="2"/>
      </rPr>
      <t xml:space="preserve"> 32 2 505 37 00 ▪ </t>
    </r>
    <r>
      <rPr>
        <b/>
        <sz val="8"/>
        <rFont val="Verdana"/>
        <family val="2"/>
      </rPr>
      <t>f</t>
    </r>
    <r>
      <rPr>
        <sz val="8"/>
        <rFont val="Verdana"/>
        <family val="2"/>
      </rPr>
      <t xml:space="preserve"> 32 2 502 98 62</t>
    </r>
  </si>
  <si>
    <t>info@btcctb.org ▪ www.btcctb.org</t>
  </si>
  <si>
    <t>Local Currency:</t>
  </si>
  <si>
    <t>FURNITURE</t>
  </si>
  <si>
    <t>: to be filled in by RR or HQ</t>
  </si>
  <si>
    <t>: filled in automatically</t>
  </si>
  <si>
    <t>DEL N°</t>
  </si>
  <si>
    <t>BTC-CTB GL ACCOUNT</t>
  </si>
  <si>
    <t>FA Subclass Code</t>
  </si>
  <si>
    <t>FA Posting Group</t>
  </si>
  <si>
    <t>Invoice date</t>
  </si>
  <si>
    <t>Invoice N°</t>
  </si>
  <si>
    <t>Vendor Name</t>
  </si>
  <si>
    <t>Fixed Asset</t>
  </si>
  <si>
    <t>Serial Number</t>
  </si>
  <si>
    <t>FAS</t>
  </si>
  <si>
    <t>Acquisition 
currency</t>
  </si>
  <si>
    <t>Acquisition Amount</t>
  </si>
  <si>
    <t>Depreciation Rate</t>
  </si>
  <si>
    <t>Depreciation/
Year</t>
  </si>
  <si>
    <t>Accumulated Depreciation</t>
  </si>
  <si>
    <t>Net Value</t>
  </si>
  <si>
    <t>RR N°</t>
  </si>
  <si>
    <t>Q</t>
  </si>
  <si>
    <t>Description</t>
  </si>
  <si>
    <t>Date</t>
  </si>
  <si>
    <t>Doc Nr</t>
  </si>
  <si>
    <t>Navision Ref</t>
  </si>
  <si>
    <t>In acquis. currency</t>
  </si>
  <si>
    <t>In Euro</t>
  </si>
  <si>
    <t>%</t>
  </si>
  <si>
    <t>EUR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</si>
  <si>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</si>
  <si>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</si>
  <si>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</si>
  <si>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</si>
  <si>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</si>
  <si>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</si>
  <si>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</si>
  <si>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</si>
  <si>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</si>
  <si>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</si>
  <si>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</si>
  <si>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</si>
  <si>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</si>
  <si>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</si>
  <si>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</si>
  <si>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</si>
  <si>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</si>
  <si>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</si>
  <si>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</si>
  <si>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</si>
  <si>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</si>
  <si>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ILS
Israel Shegel</t>
  </si>
  <si>
    <t>PZA12 030 11</t>
  </si>
  <si>
    <t>MOBILIER</t>
  </si>
  <si>
    <t>MOB.BUR</t>
  </si>
  <si>
    <t>14/45</t>
  </si>
  <si>
    <t>Maayeh  Co.</t>
  </si>
  <si>
    <t xml:space="preserve"> Office Desks with side extension (180 *80* 75cm) </t>
  </si>
  <si>
    <t xml:space="preserve">Chairs for the desks </t>
  </si>
  <si>
    <t>Cabinet (80*200*40cm)</t>
  </si>
  <si>
    <t>Cabinet (80*90*40cm)</t>
  </si>
  <si>
    <t>Cabinet (160*90*40cm)</t>
  </si>
  <si>
    <t>Small tables to match visitors chairs - square shape (50*50*45cm)</t>
  </si>
  <si>
    <t>Sitting Area -Two seat units</t>
  </si>
  <si>
    <t xml:space="preserve">Sitting Area - Rectangle  table to match  </t>
  </si>
  <si>
    <t>NAVIS-DVT</t>
  </si>
  <si>
    <t>LOGIC.DIV.</t>
  </si>
  <si>
    <t>BUR. ACHAT</t>
  </si>
  <si>
    <t>BUR. AMENA</t>
  </si>
  <si>
    <t>MAIS.ACHAT</t>
  </si>
  <si>
    <t>MAIS.AMENA</t>
  </si>
  <si>
    <t>I/M/O-BXL</t>
  </si>
  <si>
    <t>I/M/O-BURR</t>
  </si>
  <si>
    <t>I/M/O-MARR</t>
  </si>
  <si>
    <t>MOB.MAIS</t>
  </si>
  <si>
    <t>MAT.BUR</t>
  </si>
  <si>
    <t>MAT.MAIS</t>
  </si>
  <si>
    <t>TELEPHONIE</t>
  </si>
  <si>
    <t>TEL-CENTR.</t>
  </si>
  <si>
    <t>COMPUTER</t>
  </si>
  <si>
    <t>MAT.ROULAN</t>
  </si>
  <si>
    <t>AOA
Angola Nouveau Kwanza</t>
  </si>
  <si>
    <t xml:space="preserve">BDT
Bangladesh Taka </t>
  </si>
  <si>
    <t>BIF
Burundi Franc</t>
  </si>
  <si>
    <t>BOB
Bolivia Boliviano</t>
  </si>
  <si>
    <t>BWP
Botswana Pula</t>
  </si>
  <si>
    <t xml:space="preserve">CDF
Congolese Francs </t>
  </si>
  <si>
    <t>CFA</t>
  </si>
  <si>
    <t>CHF
Suisse Francs</t>
  </si>
  <si>
    <t>CLP
Chili Pesos</t>
  </si>
  <si>
    <t xml:space="preserve">CNY
China Yuan </t>
  </si>
  <si>
    <t>CZK
Chequia Crowns</t>
  </si>
  <si>
    <t>DKK
Denmark Crowns</t>
  </si>
  <si>
    <t xml:space="preserve">DZD
Algeria Dinar </t>
  </si>
  <si>
    <t>ETB
Ethiopia Birr</t>
  </si>
  <si>
    <t>EUR
Europe Euro</t>
  </si>
  <si>
    <t>GBP
Great Brittan Pound</t>
  </si>
  <si>
    <t>GTQ
Guatemala Quetzal</t>
  </si>
  <si>
    <t>HTG
Haiti Gourdes</t>
  </si>
  <si>
    <t>JPY
Japan Yenn</t>
  </si>
  <si>
    <t>KES
Kenia Shilling</t>
  </si>
  <si>
    <t>KHR
Khambodia Riel</t>
  </si>
  <si>
    <t>LAK
Laos Kip</t>
  </si>
  <si>
    <t>MAD
Marocco Dirham</t>
  </si>
  <si>
    <t>MWK
Malawi Kwacha</t>
  </si>
  <si>
    <t>MZM
Mozambic Metical</t>
  </si>
  <si>
    <t>NOK
Norway Crowns</t>
  </si>
  <si>
    <t>PEN
Peru New Soles</t>
  </si>
  <si>
    <t>PHP
Philippines Peso</t>
  </si>
  <si>
    <t>RWF
Rwanda Francs</t>
  </si>
  <si>
    <t>SEK
Sweden Crowns</t>
  </si>
  <si>
    <t>SIT
Slovakia Taler</t>
  </si>
  <si>
    <t>SVC
El Salvador Colones</t>
  </si>
  <si>
    <t>THB
Thailand Baht</t>
  </si>
  <si>
    <t>TND
Tunisia Dinars</t>
  </si>
  <si>
    <t>TSH
Tanzania Shilling</t>
  </si>
  <si>
    <t>UGX
Uganda Shilling</t>
  </si>
  <si>
    <t>USD
United States Dollars</t>
  </si>
  <si>
    <t>VND
Vietnam Dong</t>
  </si>
  <si>
    <t>XAF
BEAC Francs</t>
  </si>
  <si>
    <t>XOF
BEAO Francs</t>
  </si>
  <si>
    <t>ZAR
South Africa Rand</t>
  </si>
  <si>
    <t>ZMK
Zambia Kwacha</t>
  </si>
  <si>
    <t>ZWD
Zimbabwe Dollar</t>
  </si>
  <si>
    <t xml:space="preserve">Meeting Table </t>
  </si>
  <si>
    <t xml:space="preserve">Chairs  for meeting table and visitors chairs   </t>
  </si>
  <si>
    <t>Cabinet (120*90*40cm)</t>
  </si>
  <si>
    <t>MATERIEL</t>
  </si>
  <si>
    <t>CMC</t>
  </si>
  <si>
    <t>HP Laserjet Pro 400 MFP 425DW</t>
  </si>
  <si>
    <t>CF288A</t>
  </si>
  <si>
    <t>SBITANY</t>
  </si>
  <si>
    <t>Refrigerator - Magic MG-115CR</t>
  </si>
  <si>
    <t>Elite Tech Sol.</t>
  </si>
  <si>
    <t>Office jet 7500</t>
  </si>
  <si>
    <t>7500a3</t>
  </si>
  <si>
    <t>3/613065</t>
  </si>
  <si>
    <t>Al Sarisi Co.</t>
  </si>
  <si>
    <t xml:space="preserve">Purchasing bidding machine for the office </t>
  </si>
  <si>
    <t>A01087</t>
  </si>
  <si>
    <t>Wirless Keyboard, Mouse &amp; Monitor</t>
  </si>
  <si>
    <t>18/00000531</t>
  </si>
  <si>
    <t>Rowwad Eng. And Computers</t>
  </si>
  <si>
    <t>IT Service- Adding Adobe Creative cloud</t>
  </si>
  <si>
    <t>HP d9y32aa Docking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</si>
</sst>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mm/yyyy"/>
    <numFmt numFmtId="165" formatCode="dd/mmm/yyyy"/>
    <numFmt numFmtId="166" formatCode="yyyy"/>
    <numFmt numFmtId="167" formatCode="##\ ##\ 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2"/>
      <name val="Verdana"/>
      <family val="2"/>
    </font>
    <font>
      <sz val="8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u/>
      <sz val="20"/>
      <name val="Verdana"/>
      <family val="2"/>
    </font>
    <font>
      <u/>
      <sz val="10"/>
      <name val="Verdana"/>
      <family val="2"/>
    </font>
    <font>
      <u/>
      <sz val="16"/>
      <name val="Verdana"/>
      <family val="2"/>
    </font>
    <font>
      <b/>
      <u/>
      <sz val="10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u/>
      <sz val="18"/>
      <name val="Verdana"/>
      <family val="2"/>
    </font>
    <font>
      <b/>
      <u/>
      <sz val="20"/>
      <name val="Verdana"/>
      <family val="2"/>
    </font>
    <font>
      <b/>
      <sz val="12"/>
      <name val="Verdana"/>
      <family val="2"/>
    </font>
    <font>
      <b/>
      <u/>
      <sz val="20"/>
      <name val="Arial"/>
      <family val="2"/>
    </font>
    <font>
      <sz val="8"/>
      <color indexed="9"/>
      <name val="Verdana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Continuous"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14" fontId="18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Continuous" vertical="center"/>
    </xf>
    <xf numFmtId="9" fontId="21" fillId="0" borderId="6" xfId="1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0" fillId="0" borderId="14" xfId="2" applyFont="1" applyFill="1" applyBorder="1" applyAlignment="1">
      <alignment horizontal="center" vertical="center" wrapText="1"/>
    </xf>
    <xf numFmtId="14" fontId="20" fillId="0" borderId="14" xfId="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9" fontId="21" fillId="0" borderId="14" xfId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19" fillId="0" borderId="16" xfId="2" applyFill="1" applyBorder="1" applyAlignment="1">
      <alignment horizontal="center" vertical="center" wrapText="1"/>
    </xf>
    <xf numFmtId="0" fontId="19" fillId="0" borderId="17" xfId="2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4" fontId="19" fillId="0" borderId="17" xfId="2" applyNumberForma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3" fillId="0" borderId="23" xfId="2" applyFont="1" applyFill="1" applyBorder="1" applyAlignment="1" applyProtection="1">
      <alignment horizontal="center" vertical="center" wrapText="1"/>
      <protection locked="0"/>
    </xf>
    <xf numFmtId="167" fontId="23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/>
    </xf>
    <xf numFmtId="15" fontId="2" fillId="0" borderId="22" xfId="0" applyNumberFormat="1" applyFont="1" applyFill="1" applyBorder="1" applyAlignment="1">
      <alignment horizontal="center" vertical="center"/>
    </xf>
    <xf numFmtId="165" fontId="23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2" applyFont="1" applyFill="1" applyBorder="1" applyAlignment="1" applyProtection="1">
      <alignment horizontal="center" vertical="center" wrapText="1"/>
      <protection locked="0"/>
    </xf>
    <xf numFmtId="0" fontId="23" fillId="0" borderId="24" xfId="2" applyFont="1" applyFill="1" applyBorder="1" applyAlignment="1" applyProtection="1">
      <alignment horizontal="left" vertical="center" wrapText="1"/>
      <protection locked="0"/>
    </xf>
    <xf numFmtId="0" fontId="23" fillId="0" borderId="27" xfId="2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>
      <alignment vertical="center" wrapText="1" readingOrder="1"/>
    </xf>
    <xf numFmtId="0" fontId="26" fillId="0" borderId="24" xfId="0" applyFont="1" applyFill="1" applyBorder="1" applyAlignment="1">
      <alignment vertical="center" wrapText="1"/>
    </xf>
    <xf numFmtId="164" fontId="23" fillId="0" borderId="24" xfId="2" applyNumberFormat="1" applyFont="1" applyFill="1" applyBorder="1" applyAlignment="1" applyProtection="1">
      <alignment horizontal="center" vertical="center" wrapText="1"/>
      <protection locked="0"/>
    </xf>
    <xf numFmtId="165" fontId="23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2" applyFont="1" applyFill="1" applyBorder="1" applyAlignment="1" applyProtection="1">
      <alignment horizontal="center" vertical="center" wrapText="1"/>
      <protection locked="0"/>
    </xf>
    <xf numFmtId="4" fontId="23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23" fillId="0" borderId="20" xfId="2" applyNumberFormat="1" applyFont="1" applyFill="1" applyBorder="1" applyAlignment="1" applyProtection="1">
      <alignment horizontal="right" vertical="center" wrapText="1"/>
      <protection locked="0"/>
    </xf>
    <xf numFmtId="9" fontId="2" fillId="0" borderId="21" xfId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wrapText="1" readingOrder="1"/>
    </xf>
    <xf numFmtId="0" fontId="26" fillId="0" borderId="24" xfId="0" applyFont="1" applyFill="1" applyBorder="1" applyAlignment="1">
      <alignment wrapText="1"/>
    </xf>
    <xf numFmtId="0" fontId="24" fillId="0" borderId="24" xfId="2" applyFont="1" applyFill="1" applyBorder="1" applyAlignment="1" applyProtection="1">
      <alignment horizontal="center" vertical="top" wrapText="1"/>
      <protection locked="0"/>
    </xf>
    <xf numFmtId="0" fontId="25" fillId="0" borderId="24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23" xfId="2" applyFont="1" applyFill="1" applyBorder="1" applyAlignment="1" applyProtection="1">
      <alignment horizontal="center" vertical="center" wrapText="1"/>
      <protection locked="0"/>
    </xf>
    <xf numFmtId="167" fontId="2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2" applyFont="1" applyFill="1" applyBorder="1" applyAlignment="1" applyProtection="1">
      <alignment horizontal="center" vertical="center" wrapText="1"/>
      <protection locked="0"/>
    </xf>
    <xf numFmtId="0" fontId="2" fillId="0" borderId="24" xfId="2" applyFont="1" applyFill="1" applyBorder="1" applyAlignment="1" applyProtection="1">
      <alignment horizontal="left" vertical="center" wrapText="1"/>
      <protection locked="0"/>
    </xf>
    <xf numFmtId="164" fontId="2" fillId="0" borderId="24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2" applyFont="1" applyFill="1" applyBorder="1" applyAlignment="1" applyProtection="1">
      <alignment horizontal="center" vertical="top" wrapText="1"/>
      <protection locked="0"/>
    </xf>
    <xf numFmtId="4" fontId="2" fillId="0" borderId="24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2" applyFont="1" applyFill="1" applyBorder="1" applyAlignment="1" applyProtection="1">
      <alignment horizontal="center" vertical="center" wrapText="1"/>
      <protection locked="0"/>
    </xf>
    <xf numFmtId="167" fontId="2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5" fontId="2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2" applyFont="1" applyFill="1" applyBorder="1" applyAlignment="1" applyProtection="1">
      <alignment horizontal="center" vertical="center" wrapText="1"/>
      <protection locked="0"/>
    </xf>
    <xf numFmtId="0" fontId="2" fillId="0" borderId="33" xfId="2" applyFont="1" applyFill="1" applyBorder="1" applyAlignment="1" applyProtection="1">
      <alignment horizontal="left" vertical="center" wrapText="1"/>
      <protection locked="0"/>
    </xf>
    <xf numFmtId="164" fontId="2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33" xfId="2" applyFont="1" applyFill="1" applyBorder="1" applyAlignment="1" applyProtection="1">
      <alignment horizontal="center" vertical="top" wrapText="1"/>
      <protection locked="0"/>
    </xf>
    <xf numFmtId="4" fontId="2" fillId="0" borderId="33" xfId="2" applyNumberFormat="1" applyFont="1" applyFill="1" applyBorder="1" applyAlignment="1" applyProtection="1">
      <alignment horizontal="right" vertical="center" wrapText="1"/>
      <protection locked="0"/>
    </xf>
    <xf numFmtId="9" fontId="2" fillId="0" borderId="33" xfId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vertical="center"/>
    </xf>
    <xf numFmtId="4" fontId="2" fillId="0" borderId="36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167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167" fontId="2" fillId="0" borderId="2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0" fillId="0" borderId="6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 vertical="center"/>
    </xf>
    <xf numFmtId="14" fontId="21" fillId="0" borderId="3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0" fillId="0" borderId="6" xfId="2" applyNumberFormat="1" applyFont="1" applyFill="1" applyBorder="1" applyAlignment="1">
      <alignment horizontal="center" vertical="center" wrapText="1"/>
    </xf>
    <xf numFmtId="14" fontId="20" fillId="0" borderId="14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 wrapText="1"/>
    </xf>
  </cellXfs>
  <cellStyles count="3">
    <cellStyle name="Normal" xfId="0" builtinId="0"/>
    <cellStyle name="Normal_Feuil1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anwahhab\Desktop\Enabel\Inventory\Inventory%20Lis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ildings"/>
      <sheetName val="I M T"/>
      <sheetName val="Computer"/>
      <sheetName val="Software"/>
      <sheetName val="Equipment"/>
      <sheetName val="Furniture"/>
      <sheetName val="Phone"/>
      <sheetName val="Car"/>
      <sheetName val="Out of inventory"/>
      <sheetName val="Postinggroup"/>
      <sheetName val="Extra Inventory list"/>
    </sheetNames>
    <sheetDataSet>
      <sheetData sheetId="0">
        <row r="6">
          <cell r="F6">
            <v>43830</v>
          </cell>
        </row>
        <row r="8">
          <cell r="B8" t="str">
            <v>PZA</v>
          </cell>
        </row>
        <row r="9">
          <cell r="B9">
            <v>43100</v>
          </cell>
        </row>
        <row r="10">
          <cell r="B10" t="str">
            <v>ILS
Israel Shegel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 t="str">
            <v>Acquisition Cost Account</v>
          </cell>
          <cell r="B10" t="str">
            <v>Code</v>
          </cell>
          <cell r="C10" t="str">
            <v>Depreciation Rate</v>
          </cell>
          <cell r="D10" t="str">
            <v># years</v>
          </cell>
          <cell r="E10" t="str">
            <v>FA Subclass Code</v>
          </cell>
          <cell r="F10" t="str">
            <v>Accum. Depreciation Account</v>
          </cell>
          <cell r="G10" t="str">
            <v>Acq. Cost Acc. on Disposal</v>
          </cell>
          <cell r="H10" t="str">
            <v>Accum. Depr. Acc. on Disposal</v>
          </cell>
          <cell r="I10" t="str">
            <v>Gains Acc. on Disposal</v>
          </cell>
          <cell r="J10" t="str">
            <v>Losses Acc. on Disposal</v>
          </cell>
          <cell r="K10" t="str">
            <v>Maintenance Expense Account</v>
          </cell>
          <cell r="L10" t="str">
            <v>Depreciation Expense Acc.</v>
          </cell>
        </row>
        <row r="11">
          <cell r="A11">
            <v>210000</v>
          </cell>
          <cell r="B11" t="str">
            <v>NAVISION</v>
          </cell>
          <cell r="C11">
            <v>0</v>
          </cell>
          <cell r="D11">
            <v>0</v>
          </cell>
          <cell r="E11">
            <v>0</v>
          </cell>
          <cell r="F11">
            <v>210009</v>
          </cell>
          <cell r="G11">
            <v>210000</v>
          </cell>
          <cell r="H11">
            <v>210009</v>
          </cell>
          <cell r="I11">
            <v>763000</v>
          </cell>
          <cell r="J11">
            <v>663000</v>
          </cell>
          <cell r="K11">
            <v>611500</v>
          </cell>
          <cell r="L11">
            <v>630100</v>
          </cell>
        </row>
        <row r="12">
          <cell r="A12">
            <v>210010</v>
          </cell>
          <cell r="B12" t="str">
            <v>NAVIS-DVT</v>
          </cell>
          <cell r="C12">
            <v>0</v>
          </cell>
          <cell r="D12">
            <v>0</v>
          </cell>
          <cell r="E12">
            <v>0</v>
          </cell>
          <cell r="F12">
            <v>210019</v>
          </cell>
          <cell r="G12">
            <v>210010</v>
          </cell>
          <cell r="H12">
            <v>210019</v>
          </cell>
          <cell r="I12">
            <v>763000</v>
          </cell>
          <cell r="J12">
            <v>663000</v>
          </cell>
          <cell r="K12">
            <v>611500</v>
          </cell>
          <cell r="L12">
            <v>630100</v>
          </cell>
        </row>
        <row r="13">
          <cell r="A13">
            <v>211000</v>
          </cell>
          <cell r="B13" t="str">
            <v>LOGIC.DIV.</v>
          </cell>
          <cell r="C13">
            <v>0.33333333333300003</v>
          </cell>
          <cell r="D13">
            <v>3.0000000000029998</v>
          </cell>
          <cell r="E13" t="str">
            <v>LOGICIELS</v>
          </cell>
          <cell r="F13">
            <v>211009</v>
          </cell>
          <cell r="G13">
            <v>211000</v>
          </cell>
          <cell r="H13">
            <v>211009</v>
          </cell>
          <cell r="I13">
            <v>763000</v>
          </cell>
          <cell r="J13">
            <v>663000</v>
          </cell>
          <cell r="K13">
            <v>611500</v>
          </cell>
          <cell r="L13">
            <v>630100</v>
          </cell>
        </row>
        <row r="14">
          <cell r="A14">
            <v>221100</v>
          </cell>
          <cell r="B14" t="str">
            <v>BUR. ACHAT</v>
          </cell>
          <cell r="C14">
            <v>3.0300000000000001E-2</v>
          </cell>
          <cell r="D14">
            <v>33.003300330032999</v>
          </cell>
          <cell r="E14" t="str">
            <v>BATIMENTS</v>
          </cell>
          <cell r="F14">
            <v>221109</v>
          </cell>
          <cell r="G14">
            <v>221100</v>
          </cell>
          <cell r="H14">
            <v>221109</v>
          </cell>
          <cell r="I14">
            <v>763000</v>
          </cell>
          <cell r="J14">
            <v>663000</v>
          </cell>
          <cell r="K14">
            <v>611200</v>
          </cell>
          <cell r="L14">
            <v>630200</v>
          </cell>
        </row>
        <row r="15">
          <cell r="A15">
            <v>221110</v>
          </cell>
          <cell r="B15" t="str">
            <v>BUR. AMENA</v>
          </cell>
          <cell r="C15">
            <v>0.1</v>
          </cell>
          <cell r="D15">
            <v>10</v>
          </cell>
          <cell r="E15" t="str">
            <v>BATIMENTS</v>
          </cell>
          <cell r="F15">
            <v>221119</v>
          </cell>
          <cell r="G15">
            <v>221110</v>
          </cell>
          <cell r="H15">
            <v>221119</v>
          </cell>
          <cell r="I15">
            <v>763000</v>
          </cell>
          <cell r="J15">
            <v>663000</v>
          </cell>
          <cell r="K15">
            <v>611200</v>
          </cell>
          <cell r="L15">
            <v>630200</v>
          </cell>
        </row>
        <row r="16">
          <cell r="A16">
            <v>221200</v>
          </cell>
          <cell r="B16" t="str">
            <v>MAIS.ACHAT</v>
          </cell>
          <cell r="C16">
            <v>3.0300000000000001E-2</v>
          </cell>
          <cell r="D16">
            <v>33.003300330032999</v>
          </cell>
          <cell r="E16" t="str">
            <v>BATIMENTS</v>
          </cell>
          <cell r="F16">
            <v>221209</v>
          </cell>
          <cell r="G16">
            <v>221200</v>
          </cell>
          <cell r="H16">
            <v>221209</v>
          </cell>
          <cell r="I16">
            <v>763000</v>
          </cell>
          <cell r="J16">
            <v>663000</v>
          </cell>
          <cell r="K16">
            <v>611200</v>
          </cell>
          <cell r="L16">
            <v>630200</v>
          </cell>
        </row>
        <row r="17">
          <cell r="A17">
            <v>221210</v>
          </cell>
          <cell r="B17" t="str">
            <v>MAIS.AMENA</v>
          </cell>
          <cell r="C17">
            <v>0.1</v>
          </cell>
          <cell r="D17">
            <v>10</v>
          </cell>
          <cell r="E17" t="str">
            <v>BATIMENTS</v>
          </cell>
          <cell r="F17">
            <v>221219</v>
          </cell>
          <cell r="G17">
            <v>221210</v>
          </cell>
          <cell r="H17">
            <v>221219</v>
          </cell>
          <cell r="I17">
            <v>763000</v>
          </cell>
          <cell r="J17">
            <v>663000</v>
          </cell>
          <cell r="K17">
            <v>611200</v>
          </cell>
          <cell r="L17">
            <v>630200</v>
          </cell>
        </row>
        <row r="18">
          <cell r="A18">
            <v>230000</v>
          </cell>
          <cell r="B18" t="str">
            <v>I/M/O-BXL</v>
          </cell>
          <cell r="C18">
            <v>0.2</v>
          </cell>
          <cell r="D18">
            <v>5</v>
          </cell>
          <cell r="E18" t="str">
            <v>I/M/O/ BXL</v>
          </cell>
          <cell r="F18">
            <v>230009</v>
          </cell>
          <cell r="G18">
            <v>230000</v>
          </cell>
          <cell r="H18">
            <v>230009</v>
          </cell>
          <cell r="I18">
            <v>763000</v>
          </cell>
          <cell r="J18">
            <v>663000</v>
          </cell>
          <cell r="K18">
            <v>611500</v>
          </cell>
          <cell r="L18">
            <v>630200</v>
          </cell>
        </row>
        <row r="19">
          <cell r="A19">
            <v>230100</v>
          </cell>
          <cell r="B19" t="str">
            <v>I/M/O-BURR</v>
          </cell>
          <cell r="C19">
            <v>0.2</v>
          </cell>
          <cell r="D19">
            <v>5</v>
          </cell>
          <cell r="E19" t="str">
            <v>I/M/O - RR</v>
          </cell>
          <cell r="F19">
            <v>230109</v>
          </cell>
          <cell r="G19">
            <v>230100</v>
          </cell>
          <cell r="H19">
            <v>230109</v>
          </cell>
          <cell r="I19">
            <v>763000</v>
          </cell>
          <cell r="J19">
            <v>663000</v>
          </cell>
          <cell r="K19">
            <v>611500</v>
          </cell>
          <cell r="L19">
            <v>630200</v>
          </cell>
        </row>
        <row r="20">
          <cell r="A20">
            <v>230200</v>
          </cell>
          <cell r="B20" t="str">
            <v>I/M/O-MARR</v>
          </cell>
          <cell r="C20">
            <v>0.2</v>
          </cell>
          <cell r="D20">
            <v>5</v>
          </cell>
          <cell r="E20" t="str">
            <v>I/M/O - RR</v>
          </cell>
          <cell r="F20">
            <v>230209</v>
          </cell>
          <cell r="G20">
            <v>230200</v>
          </cell>
          <cell r="H20">
            <v>230209</v>
          </cell>
          <cell r="I20">
            <v>763000</v>
          </cell>
          <cell r="J20">
            <v>663000</v>
          </cell>
          <cell r="K20">
            <v>611500</v>
          </cell>
          <cell r="L20">
            <v>630200</v>
          </cell>
        </row>
        <row r="21">
          <cell r="A21">
            <v>240000</v>
          </cell>
          <cell r="B21" t="str">
            <v>MOB.BUR</v>
          </cell>
          <cell r="C21">
            <v>0.1</v>
          </cell>
          <cell r="D21">
            <v>10</v>
          </cell>
          <cell r="E21" t="str">
            <v>MOBILIER</v>
          </cell>
          <cell r="F21">
            <v>240009</v>
          </cell>
          <cell r="G21">
            <v>240000</v>
          </cell>
          <cell r="H21">
            <v>240009</v>
          </cell>
          <cell r="I21">
            <v>763000</v>
          </cell>
          <cell r="J21">
            <v>663000</v>
          </cell>
          <cell r="K21">
            <v>611000</v>
          </cell>
          <cell r="L21">
            <v>630200</v>
          </cell>
        </row>
        <row r="22">
          <cell r="A22">
            <v>240001</v>
          </cell>
          <cell r="B22" t="str">
            <v>MOB.MAIS</v>
          </cell>
          <cell r="C22">
            <v>0.1</v>
          </cell>
          <cell r="D22">
            <v>10</v>
          </cell>
          <cell r="E22" t="str">
            <v>MOBILIER</v>
          </cell>
          <cell r="F22">
            <v>240009</v>
          </cell>
          <cell r="G22">
            <v>240001</v>
          </cell>
          <cell r="H22">
            <v>240009</v>
          </cell>
          <cell r="I22">
            <v>763000</v>
          </cell>
          <cell r="J22">
            <v>663000</v>
          </cell>
          <cell r="K22">
            <v>611000</v>
          </cell>
          <cell r="L22">
            <v>630200</v>
          </cell>
        </row>
        <row r="23">
          <cell r="A23">
            <v>241000</v>
          </cell>
          <cell r="B23" t="str">
            <v>MAT.BUR</v>
          </cell>
          <cell r="C23">
            <v>0.2</v>
          </cell>
          <cell r="D23">
            <v>5</v>
          </cell>
          <cell r="E23" t="str">
            <v>MATERIEL</v>
          </cell>
          <cell r="F23">
            <v>241009</v>
          </cell>
          <cell r="G23">
            <v>241000</v>
          </cell>
          <cell r="H23">
            <v>241009</v>
          </cell>
          <cell r="I23">
            <v>763000</v>
          </cell>
          <cell r="J23">
            <v>663000</v>
          </cell>
          <cell r="K23">
            <v>611000</v>
          </cell>
          <cell r="L23">
            <v>630200</v>
          </cell>
        </row>
        <row r="24">
          <cell r="A24">
            <v>241001</v>
          </cell>
          <cell r="B24" t="str">
            <v>MAT.MAIS</v>
          </cell>
          <cell r="C24">
            <v>0.2</v>
          </cell>
          <cell r="D24">
            <v>5</v>
          </cell>
          <cell r="E24" t="str">
            <v>MATERIEL</v>
          </cell>
          <cell r="F24">
            <v>241009</v>
          </cell>
          <cell r="G24">
            <v>241001</v>
          </cell>
          <cell r="H24">
            <v>241009</v>
          </cell>
          <cell r="I24">
            <v>763000</v>
          </cell>
          <cell r="J24">
            <v>663000</v>
          </cell>
          <cell r="K24">
            <v>611000</v>
          </cell>
          <cell r="L24">
            <v>630200</v>
          </cell>
        </row>
        <row r="25">
          <cell r="A25">
            <v>241100</v>
          </cell>
          <cell r="B25" t="str">
            <v>TELEPHONIE</v>
          </cell>
          <cell r="C25">
            <v>0.33333333332999998</v>
          </cell>
          <cell r="D25">
            <v>3.00000000003</v>
          </cell>
          <cell r="E25" t="str">
            <v>TELEPHONE</v>
          </cell>
          <cell r="F25">
            <v>241109</v>
          </cell>
          <cell r="G25">
            <v>241100</v>
          </cell>
          <cell r="H25">
            <v>241109</v>
          </cell>
          <cell r="I25">
            <v>763000</v>
          </cell>
          <cell r="J25">
            <v>663000</v>
          </cell>
          <cell r="K25">
            <v>611500</v>
          </cell>
          <cell r="L25">
            <v>630200</v>
          </cell>
        </row>
        <row r="26">
          <cell r="A26">
            <v>241101</v>
          </cell>
          <cell r="B26" t="str">
            <v>TEL-CENTR.</v>
          </cell>
          <cell r="C26">
            <v>0.2</v>
          </cell>
          <cell r="D26">
            <v>5</v>
          </cell>
          <cell r="E26" t="str">
            <v>TELEPHONE</v>
          </cell>
          <cell r="F26">
            <v>241109</v>
          </cell>
          <cell r="G26">
            <v>241101</v>
          </cell>
          <cell r="H26">
            <v>241109</v>
          </cell>
          <cell r="I26">
            <v>763000</v>
          </cell>
          <cell r="J26">
            <v>663000</v>
          </cell>
          <cell r="K26">
            <v>611500</v>
          </cell>
          <cell r="L26">
            <v>630200</v>
          </cell>
        </row>
        <row r="27">
          <cell r="A27">
            <v>242000</v>
          </cell>
          <cell r="B27" t="str">
            <v>COMPUTER</v>
          </cell>
          <cell r="C27">
            <v>0.33333333333330001</v>
          </cell>
          <cell r="D27">
            <v>3.0000000000002998</v>
          </cell>
          <cell r="E27" t="str">
            <v>COMPUTER</v>
          </cell>
          <cell r="F27">
            <v>242009</v>
          </cell>
          <cell r="G27">
            <v>242000</v>
          </cell>
          <cell r="H27">
            <v>242009</v>
          </cell>
          <cell r="I27">
            <v>760000</v>
          </cell>
          <cell r="J27">
            <v>660000</v>
          </cell>
          <cell r="K27">
            <v>611500</v>
          </cell>
          <cell r="L27">
            <v>630200</v>
          </cell>
        </row>
        <row r="28">
          <cell r="A28">
            <v>245000</v>
          </cell>
          <cell r="B28" t="str">
            <v>MAT.ROULAN</v>
          </cell>
          <cell r="C28">
            <v>0.25</v>
          </cell>
          <cell r="D28">
            <v>4</v>
          </cell>
          <cell r="E28" t="str">
            <v>VOITURE</v>
          </cell>
          <cell r="F28">
            <v>245009</v>
          </cell>
          <cell r="G28">
            <v>245000</v>
          </cell>
          <cell r="H28">
            <v>245009</v>
          </cell>
          <cell r="I28">
            <v>763000</v>
          </cell>
          <cell r="J28">
            <v>663000</v>
          </cell>
          <cell r="K28">
            <v>611300</v>
          </cell>
          <cell r="L28">
            <v>630200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49"/>
  <sheetViews>
    <sheetView tabSelected="1" zoomScaleNormal="100" workbookViewId="0">
      <selection activeCell="E29" sqref="E29"/>
    </sheetView>
  </sheetViews>
  <sheetFormatPr baseColWidth="10" defaultColWidth="11.42578125" defaultRowHeight="11.25" x14ac:dyDescent="0.25"/>
  <cols>
    <col min="1" max="1" width="1.7109375" style="5" customWidth="1"/>
    <col min="2" max="3" width="11" style="1" customWidth="1"/>
    <col min="4" max="4" width="14.28515625" style="1" customWidth="1"/>
    <col min="5" max="5" width="14.42578125" style="1" customWidth="1"/>
    <col min="6" max="6" width="10.85546875" style="13" customWidth="1"/>
    <col min="7" max="7" width="9.5703125" style="1" customWidth="1"/>
    <col min="8" max="8" width="13.7109375" style="5" customWidth="1"/>
    <col min="9" max="9" width="9" style="5" customWidth="1"/>
    <col min="10" max="10" width="4" style="1" customWidth="1"/>
    <col min="11" max="11" width="45.7109375" style="5" customWidth="1"/>
    <col min="12" max="12" width="17.28515625" style="1" customWidth="1"/>
    <col min="13" max="13" width="9.85546875" style="1" customWidth="1"/>
    <col min="14" max="14" width="10.85546875" style="13" customWidth="1"/>
    <col min="15" max="15" width="13.85546875" style="1" customWidth="1"/>
    <col min="16" max="16" width="10" style="1" customWidth="1"/>
    <col min="17" max="17" width="13.28515625" style="5" customWidth="1"/>
    <col min="18" max="18" width="11.7109375" style="5" customWidth="1"/>
    <col min="19" max="19" width="10.5703125" style="10" customWidth="1"/>
    <col min="20" max="21" width="14.5703125" style="11" customWidth="1"/>
    <col min="22" max="22" width="13.28515625" style="12" customWidth="1"/>
    <col min="23" max="24" width="11.42578125" style="5"/>
    <col min="25" max="25" width="11.42578125" style="5" hidden="1" customWidth="1"/>
    <col min="26" max="26" width="23.7109375" style="5" hidden="1" customWidth="1"/>
    <col min="27" max="16384" width="11.42578125" style="5"/>
  </cols>
  <sheetData>
    <row r="1" spans="2:25" ht="13.5" customHeight="1" x14ac:dyDescent="0.25">
      <c r="F1" s="116" t="s">
        <v>0</v>
      </c>
      <c r="G1" s="116"/>
      <c r="H1" s="105" t="str">
        <f>IF([1]Summary!B8=0," ",[1]Summary!B8)</f>
        <v>PZA</v>
      </c>
      <c r="I1" s="105"/>
      <c r="J1" s="105"/>
      <c r="K1" s="2"/>
      <c r="L1" s="3"/>
      <c r="M1" s="4"/>
      <c r="N1" s="4"/>
      <c r="O1" s="4"/>
      <c r="P1" s="4"/>
      <c r="Q1" s="4"/>
      <c r="S1" s="117" t="s">
        <v>1</v>
      </c>
      <c r="T1" s="117"/>
      <c r="U1" s="117"/>
      <c r="V1" s="117"/>
    </row>
    <row r="2" spans="2:25" ht="13.5" customHeight="1" x14ac:dyDescent="0.25">
      <c r="D2" s="6" t="s">
        <v>2</v>
      </c>
      <c r="F2" s="116"/>
      <c r="G2" s="116"/>
      <c r="H2" s="105"/>
      <c r="I2" s="105"/>
      <c r="J2" s="105"/>
      <c r="K2" s="118" t="s">
        <v>3</v>
      </c>
      <c r="L2" s="119">
        <f>IF([1]Summary!F6=0," ",[1]Summary!F6)</f>
        <v>43830</v>
      </c>
      <c r="M2" s="119"/>
      <c r="N2" s="4"/>
      <c r="O2" s="4"/>
      <c r="P2" s="4"/>
      <c r="Q2" s="4"/>
      <c r="R2" s="4"/>
      <c r="S2" s="117"/>
      <c r="T2" s="117"/>
      <c r="U2" s="117"/>
      <c r="V2" s="117"/>
    </row>
    <row r="3" spans="2:25" ht="13.5" customHeight="1" x14ac:dyDescent="0.25">
      <c r="D3" s="6" t="s">
        <v>4</v>
      </c>
      <c r="F3" s="104" t="s">
        <v>5</v>
      </c>
      <c r="G3" s="104"/>
      <c r="H3" s="105">
        <f>IF([1]Summary!B9=0," ",[1]Summary!B9)</f>
        <v>43100</v>
      </c>
      <c r="I3" s="105"/>
      <c r="J3" s="105"/>
      <c r="K3" s="118"/>
      <c r="L3" s="119"/>
      <c r="M3" s="119"/>
      <c r="N3" s="4"/>
      <c r="O3" s="4"/>
      <c r="P3" s="4"/>
      <c r="Q3" s="4"/>
      <c r="R3" s="4"/>
      <c r="S3" s="117"/>
      <c r="T3" s="117"/>
      <c r="U3" s="117"/>
      <c r="V3" s="117"/>
    </row>
    <row r="4" spans="2:25" ht="13.5" customHeight="1" x14ac:dyDescent="0.25">
      <c r="D4" s="7" t="s">
        <v>6</v>
      </c>
      <c r="F4" s="104"/>
      <c r="G4" s="104"/>
      <c r="H4" s="105"/>
      <c r="I4" s="105"/>
      <c r="J4" s="105"/>
      <c r="K4" s="2"/>
      <c r="L4" s="4"/>
      <c r="M4" s="4"/>
      <c r="N4" s="4"/>
      <c r="O4" s="4"/>
      <c r="P4" s="4"/>
      <c r="Q4" s="4"/>
      <c r="R4" s="4"/>
      <c r="S4" s="117"/>
      <c r="T4" s="117"/>
      <c r="U4" s="117"/>
      <c r="V4" s="117"/>
    </row>
    <row r="5" spans="2:25" ht="13.5" customHeight="1" x14ac:dyDescent="0.15">
      <c r="D5" s="8" t="s">
        <v>7</v>
      </c>
      <c r="F5" s="104" t="s">
        <v>8</v>
      </c>
      <c r="G5" s="104"/>
      <c r="H5" s="105" t="str">
        <f>IF([1]Summary!B10=0," ",[1]Summary!B10)</f>
        <v>ILS
Israel Shegel</v>
      </c>
      <c r="I5" s="105"/>
      <c r="J5" s="105"/>
      <c r="K5" s="2"/>
      <c r="L5" s="3"/>
      <c r="M5" s="3"/>
      <c r="N5" s="9"/>
      <c r="O5" s="3"/>
      <c r="P5" s="3"/>
      <c r="Q5" s="2"/>
    </row>
    <row r="6" spans="2:25" ht="6.6" customHeight="1" thickBot="1" x14ac:dyDescent="0.3">
      <c r="F6" s="104"/>
      <c r="G6" s="104"/>
      <c r="H6" s="105"/>
      <c r="I6" s="105"/>
      <c r="J6" s="105"/>
      <c r="K6" s="106" t="s">
        <v>9</v>
      </c>
      <c r="L6" s="3"/>
      <c r="O6" s="3"/>
      <c r="P6" s="3"/>
      <c r="Q6" s="2"/>
    </row>
    <row r="7" spans="2:25" ht="13.5" customHeight="1" thickBot="1" x14ac:dyDescent="0.3">
      <c r="F7" s="14"/>
      <c r="G7" s="3"/>
      <c r="H7" s="2"/>
      <c r="I7" s="2"/>
      <c r="J7" s="3"/>
      <c r="K7" s="106"/>
      <c r="L7" s="3"/>
      <c r="M7" s="15"/>
      <c r="N7" s="2" t="s">
        <v>10</v>
      </c>
      <c r="O7" s="3"/>
      <c r="P7" s="3"/>
      <c r="Q7" s="2"/>
    </row>
    <row r="8" spans="2:25" ht="13.5" customHeight="1" x14ac:dyDescent="0.35">
      <c r="B8" s="16"/>
      <c r="C8" s="16"/>
      <c r="D8" s="16"/>
      <c r="E8" s="16"/>
      <c r="F8" s="14"/>
      <c r="G8" s="3"/>
      <c r="H8" s="2"/>
      <c r="I8" s="2"/>
      <c r="J8" s="3"/>
      <c r="K8" s="2"/>
      <c r="L8" s="3"/>
      <c r="M8" s="9"/>
      <c r="N8" s="2" t="s">
        <v>11</v>
      </c>
      <c r="O8" s="17"/>
      <c r="P8" s="17"/>
      <c r="Q8" s="17"/>
      <c r="R8" s="16"/>
      <c r="S8" s="5"/>
      <c r="T8" s="5"/>
      <c r="U8" s="5"/>
      <c r="V8" s="5"/>
    </row>
    <row r="9" spans="2:25" ht="13.5" customHeight="1" thickBot="1" x14ac:dyDescent="0.4">
      <c r="F9" s="18">
        <f>L2+1</f>
        <v>43831</v>
      </c>
      <c r="G9" s="19"/>
      <c r="H9" s="17"/>
      <c r="I9" s="17"/>
      <c r="J9" s="17"/>
      <c r="K9" s="19"/>
      <c r="L9" s="17"/>
      <c r="M9" s="17"/>
      <c r="N9" s="14"/>
      <c r="O9" s="17"/>
      <c r="P9" s="17"/>
      <c r="Q9" s="17"/>
      <c r="R9" s="16"/>
    </row>
    <row r="10" spans="2:25" s="23" customFormat="1" ht="25.5" customHeight="1" x14ac:dyDescent="0.25">
      <c r="B10" s="107" t="s">
        <v>12</v>
      </c>
      <c r="C10" s="109" t="s">
        <v>13</v>
      </c>
      <c r="D10" s="111" t="s">
        <v>14</v>
      </c>
      <c r="E10" s="101" t="s">
        <v>15</v>
      </c>
      <c r="F10" s="114" t="s">
        <v>16</v>
      </c>
      <c r="G10" s="96" t="s">
        <v>17</v>
      </c>
      <c r="H10" s="96" t="s">
        <v>18</v>
      </c>
      <c r="I10" s="103" t="s">
        <v>19</v>
      </c>
      <c r="J10" s="103"/>
      <c r="K10" s="103"/>
      <c r="L10" s="96" t="s">
        <v>20</v>
      </c>
      <c r="M10" s="98" t="s">
        <v>21</v>
      </c>
      <c r="N10" s="99"/>
      <c r="O10" s="100"/>
      <c r="P10" s="101" t="s">
        <v>22</v>
      </c>
      <c r="Q10" s="103" t="s">
        <v>23</v>
      </c>
      <c r="R10" s="103"/>
      <c r="S10" s="20" t="s">
        <v>24</v>
      </c>
      <c r="T10" s="21" t="s">
        <v>25</v>
      </c>
      <c r="U10" s="21" t="s">
        <v>26</v>
      </c>
      <c r="V10" s="22" t="s">
        <v>27</v>
      </c>
      <c r="Y10" s="5"/>
    </row>
    <row r="11" spans="2:25" s="23" customFormat="1" ht="22.5" customHeight="1" x14ac:dyDescent="0.25">
      <c r="B11" s="108"/>
      <c r="C11" s="110"/>
      <c r="D11" s="112"/>
      <c r="E11" s="113"/>
      <c r="F11" s="115"/>
      <c r="G11" s="97"/>
      <c r="H11" s="97"/>
      <c r="I11" s="24" t="s">
        <v>28</v>
      </c>
      <c r="J11" s="24" t="s">
        <v>29</v>
      </c>
      <c r="K11" s="24" t="s">
        <v>30</v>
      </c>
      <c r="L11" s="97"/>
      <c r="M11" s="25" t="s">
        <v>31</v>
      </c>
      <c r="N11" s="24" t="s">
        <v>32</v>
      </c>
      <c r="O11" s="26" t="s">
        <v>33</v>
      </c>
      <c r="P11" s="102"/>
      <c r="Q11" s="24" t="s">
        <v>34</v>
      </c>
      <c r="R11" s="24" t="s">
        <v>35</v>
      </c>
      <c r="S11" s="27" t="s">
        <v>36</v>
      </c>
      <c r="T11" s="28" t="s">
        <v>37</v>
      </c>
      <c r="U11" s="28" t="s">
        <v>37</v>
      </c>
      <c r="V11" s="29" t="s">
        <v>37</v>
      </c>
    </row>
    <row r="12" spans="2:25" s="37" customFormat="1" ht="16.5" customHeight="1" thickBot="1" x14ac:dyDescent="0.4">
      <c r="B12" s="30" t="s">
        <v>38</v>
      </c>
      <c r="C12" s="31" t="s">
        <v>39</v>
      </c>
      <c r="D12" s="32" t="s">
        <v>40</v>
      </c>
      <c r="E12" s="32" t="s">
        <v>41</v>
      </c>
      <c r="F12" s="33" t="s">
        <v>42</v>
      </c>
      <c r="G12" s="31" t="s">
        <v>43</v>
      </c>
      <c r="H12" s="31" t="s">
        <v>44</v>
      </c>
      <c r="I12" s="31" t="s">
        <v>45</v>
      </c>
      <c r="J12" s="31" t="s">
        <v>46</v>
      </c>
      <c r="K12" s="31" t="s">
        <v>47</v>
      </c>
      <c r="L12" s="31" t="s">
        <v>48</v>
      </c>
      <c r="M12" s="31" t="s">
        <v>49</v>
      </c>
      <c r="N12" s="33" t="s">
        <v>50</v>
      </c>
      <c r="O12" s="31" t="s">
        <v>51</v>
      </c>
      <c r="P12" s="34" t="s">
        <v>52</v>
      </c>
      <c r="Q12" s="31" t="s">
        <v>53</v>
      </c>
      <c r="R12" s="31" t="s">
        <v>54</v>
      </c>
      <c r="S12" s="35" t="s">
        <v>55</v>
      </c>
      <c r="T12" s="35" t="s">
        <v>56</v>
      </c>
      <c r="U12" s="35" t="s">
        <v>57</v>
      </c>
      <c r="V12" s="36" t="s">
        <v>58</v>
      </c>
    </row>
    <row r="13" spans="2:25" ht="24.95" customHeight="1" x14ac:dyDescent="0.35">
      <c r="B13" s="38" t="s">
        <v>60</v>
      </c>
      <c r="C13" s="39">
        <v>240000</v>
      </c>
      <c r="D13" s="40" t="s">
        <v>61</v>
      </c>
      <c r="E13" s="41" t="s">
        <v>62</v>
      </c>
      <c r="F13" s="42">
        <v>41665</v>
      </c>
      <c r="G13" s="43" t="s">
        <v>63</v>
      </c>
      <c r="H13" s="44" t="s">
        <v>64</v>
      </c>
      <c r="I13" s="44"/>
      <c r="J13" s="45">
        <v>3</v>
      </c>
      <c r="K13" s="46" t="s">
        <v>65</v>
      </c>
      <c r="L13" s="47"/>
      <c r="M13" s="48"/>
      <c r="N13" s="49"/>
      <c r="O13" s="43"/>
      <c r="P13" s="50" t="s">
        <v>59</v>
      </c>
      <c r="Q13" s="51">
        <f>930*J13</f>
        <v>2790</v>
      </c>
      <c r="R13" s="52">
        <f>Q13/4.650445</f>
        <v>599.94258613960596</v>
      </c>
      <c r="S13" s="53">
        <f t="shared" ref="S13:S23" si="0">IF($C13="","",VLOOKUP($C13,info,3,FALSE))</f>
        <v>0.1</v>
      </c>
      <c r="T13" s="54">
        <f t="shared" ref="T13:T23" si="1">IF(C13="","",R13*S13)</f>
        <v>59.994258613960596</v>
      </c>
      <c r="U13" s="54">
        <f t="shared" ref="U13:U23" si="2">IF(C13="","",IF(T13*(YEAR($F$9)-YEAR(F13))&gt;R13,R13,T13*(YEAR($F$9)-YEAR(F13))))</f>
        <v>359.96555168376358</v>
      </c>
      <c r="V13" s="55">
        <f t="shared" ref="V13:V23" si="3">IF(C13="","",IF(U13="","",IF(U13&gt;R13,"0",(R13-U13))))</f>
        <v>239.97703445584239</v>
      </c>
    </row>
    <row r="14" spans="2:25" ht="24.95" customHeight="1" x14ac:dyDescent="0.35">
      <c r="B14" s="38" t="s">
        <v>60</v>
      </c>
      <c r="C14" s="39">
        <v>240000</v>
      </c>
      <c r="D14" s="40" t="s">
        <v>61</v>
      </c>
      <c r="E14" s="41" t="s">
        <v>62</v>
      </c>
      <c r="F14" s="42">
        <v>41665</v>
      </c>
      <c r="G14" s="43" t="s">
        <v>63</v>
      </c>
      <c r="H14" s="44" t="s">
        <v>64</v>
      </c>
      <c r="I14" s="44"/>
      <c r="J14" s="45">
        <v>3</v>
      </c>
      <c r="K14" s="56" t="s">
        <v>66</v>
      </c>
      <c r="L14" s="57"/>
      <c r="M14" s="48"/>
      <c r="N14" s="49"/>
      <c r="O14" s="43"/>
      <c r="P14" s="58" t="s">
        <v>59</v>
      </c>
      <c r="Q14" s="51">
        <f>680*J14</f>
        <v>2040</v>
      </c>
      <c r="R14" s="52">
        <f t="shared" ref="R14:R23" si="4">Q14/4.650445</f>
        <v>438.66769739240004</v>
      </c>
      <c r="S14" s="53">
        <f t="shared" si="0"/>
        <v>0.1</v>
      </c>
      <c r="T14" s="54">
        <f t="shared" si="1"/>
        <v>43.866769739240006</v>
      </c>
      <c r="U14" s="54">
        <f t="shared" si="2"/>
        <v>263.20061843544005</v>
      </c>
      <c r="V14" s="55">
        <f t="shared" si="3"/>
        <v>175.46707895695999</v>
      </c>
    </row>
    <row r="15" spans="2:25" ht="24.95" customHeight="1" x14ac:dyDescent="0.35">
      <c r="B15" s="38" t="s">
        <v>60</v>
      </c>
      <c r="C15" s="39">
        <v>240000</v>
      </c>
      <c r="D15" s="40" t="s">
        <v>61</v>
      </c>
      <c r="E15" s="41" t="s">
        <v>62</v>
      </c>
      <c r="F15" s="42">
        <v>41665</v>
      </c>
      <c r="G15" s="43" t="s">
        <v>63</v>
      </c>
      <c r="H15" s="44" t="s">
        <v>64</v>
      </c>
      <c r="I15" s="44"/>
      <c r="J15" s="45">
        <v>3</v>
      </c>
      <c r="K15" s="56" t="s">
        <v>67</v>
      </c>
      <c r="L15" s="57"/>
      <c r="M15" s="48"/>
      <c r="N15" s="49"/>
      <c r="O15" s="43"/>
      <c r="P15" s="58" t="s">
        <v>59</v>
      </c>
      <c r="Q15" s="51">
        <f>390*J15</f>
        <v>1170</v>
      </c>
      <c r="R15" s="52">
        <f t="shared" si="4"/>
        <v>251.58882644564119</v>
      </c>
      <c r="S15" s="53">
        <f t="shared" si="0"/>
        <v>0.1</v>
      </c>
      <c r="T15" s="54">
        <f t="shared" si="1"/>
        <v>25.15888264456412</v>
      </c>
      <c r="U15" s="54">
        <f t="shared" si="2"/>
        <v>150.95329586738472</v>
      </c>
      <c r="V15" s="55">
        <f t="shared" si="3"/>
        <v>100.63553057825646</v>
      </c>
    </row>
    <row r="16" spans="2:25" ht="24.95" customHeight="1" x14ac:dyDescent="0.35">
      <c r="B16" s="38" t="s">
        <v>60</v>
      </c>
      <c r="C16" s="39">
        <v>240000</v>
      </c>
      <c r="D16" s="40" t="s">
        <v>61</v>
      </c>
      <c r="E16" s="41" t="s">
        <v>62</v>
      </c>
      <c r="F16" s="42">
        <v>41665</v>
      </c>
      <c r="G16" s="43" t="s">
        <v>63</v>
      </c>
      <c r="H16" s="44" t="s">
        <v>64</v>
      </c>
      <c r="I16" s="44"/>
      <c r="J16" s="45">
        <v>2</v>
      </c>
      <c r="K16" s="56" t="s">
        <v>68</v>
      </c>
      <c r="L16" s="57"/>
      <c r="M16" s="48"/>
      <c r="N16" s="49"/>
      <c r="O16" s="43"/>
      <c r="P16" s="58" t="s">
        <v>59</v>
      </c>
      <c r="Q16" s="51">
        <f>300*J16</f>
        <v>600</v>
      </c>
      <c r="R16" s="52">
        <f t="shared" si="4"/>
        <v>129.01991099776473</v>
      </c>
      <c r="S16" s="53">
        <f t="shared" si="0"/>
        <v>0.1</v>
      </c>
      <c r="T16" s="54">
        <f t="shared" si="1"/>
        <v>12.901991099776474</v>
      </c>
      <c r="U16" s="54">
        <f t="shared" si="2"/>
        <v>77.411946598658844</v>
      </c>
      <c r="V16" s="55">
        <f t="shared" si="3"/>
        <v>51.607964399105882</v>
      </c>
    </row>
    <row r="17" spans="2:22" ht="24.95" customHeight="1" x14ac:dyDescent="0.35">
      <c r="B17" s="38" t="s">
        <v>60</v>
      </c>
      <c r="C17" s="39">
        <v>240000</v>
      </c>
      <c r="D17" s="40" t="s">
        <v>61</v>
      </c>
      <c r="E17" s="41" t="s">
        <v>62</v>
      </c>
      <c r="F17" s="42">
        <v>41665</v>
      </c>
      <c r="G17" s="43" t="s">
        <v>63</v>
      </c>
      <c r="H17" s="44" t="s">
        <v>64</v>
      </c>
      <c r="I17" s="44"/>
      <c r="J17" s="45">
        <v>2</v>
      </c>
      <c r="K17" s="56" t="s">
        <v>69</v>
      </c>
      <c r="L17" s="57"/>
      <c r="M17" s="48"/>
      <c r="N17" s="49"/>
      <c r="O17" s="43"/>
      <c r="P17" s="58" t="s">
        <v>59</v>
      </c>
      <c r="Q17" s="51">
        <f>600*J17</f>
        <v>1200</v>
      </c>
      <c r="R17" s="52">
        <f t="shared" si="4"/>
        <v>258.03982199552945</v>
      </c>
      <c r="S17" s="53">
        <f t="shared" si="0"/>
        <v>0.1</v>
      </c>
      <c r="T17" s="54">
        <f t="shared" si="1"/>
        <v>25.803982199552948</v>
      </c>
      <c r="U17" s="54">
        <f t="shared" si="2"/>
        <v>154.82389319731769</v>
      </c>
      <c r="V17" s="55">
        <f t="shared" si="3"/>
        <v>103.21592879821176</v>
      </c>
    </row>
    <row r="18" spans="2:22" ht="24.95" customHeight="1" x14ac:dyDescent="0.35">
      <c r="B18" s="38" t="s">
        <v>60</v>
      </c>
      <c r="C18" s="39">
        <v>240000</v>
      </c>
      <c r="D18" s="40" t="s">
        <v>61</v>
      </c>
      <c r="E18" s="41" t="s">
        <v>62</v>
      </c>
      <c r="F18" s="42">
        <v>41665</v>
      </c>
      <c r="G18" s="43" t="s">
        <v>63</v>
      </c>
      <c r="H18" s="44" t="s">
        <v>64</v>
      </c>
      <c r="I18" s="44"/>
      <c r="J18" s="45">
        <v>1</v>
      </c>
      <c r="K18" s="56" t="s">
        <v>134</v>
      </c>
      <c r="L18" s="57"/>
      <c r="M18" s="48"/>
      <c r="N18" s="49"/>
      <c r="O18" s="43"/>
      <c r="P18" s="58" t="s">
        <v>59</v>
      </c>
      <c r="Q18" s="51">
        <f>450*J18</f>
        <v>450</v>
      </c>
      <c r="R18" s="52">
        <f t="shared" si="4"/>
        <v>96.764933248323544</v>
      </c>
      <c r="S18" s="53">
        <f t="shared" si="0"/>
        <v>0.1</v>
      </c>
      <c r="T18" s="54">
        <f t="shared" si="1"/>
        <v>9.6764933248323555</v>
      </c>
      <c r="U18" s="54">
        <f t="shared" si="2"/>
        <v>58.058959948994129</v>
      </c>
      <c r="V18" s="55">
        <f t="shared" si="3"/>
        <v>38.705973299329415</v>
      </c>
    </row>
    <row r="19" spans="2:22" ht="24.95" customHeight="1" x14ac:dyDescent="0.35">
      <c r="B19" s="38" t="s">
        <v>60</v>
      </c>
      <c r="C19" s="39">
        <v>240000</v>
      </c>
      <c r="D19" s="40" t="s">
        <v>61</v>
      </c>
      <c r="E19" s="41" t="s">
        <v>62</v>
      </c>
      <c r="F19" s="42">
        <v>41665</v>
      </c>
      <c r="G19" s="43" t="s">
        <v>63</v>
      </c>
      <c r="H19" s="44" t="s">
        <v>64</v>
      </c>
      <c r="I19" s="44"/>
      <c r="J19" s="45">
        <v>1</v>
      </c>
      <c r="K19" s="56" t="s">
        <v>132</v>
      </c>
      <c r="L19" s="57"/>
      <c r="M19" s="48"/>
      <c r="N19" s="49"/>
      <c r="O19" s="43"/>
      <c r="P19" s="58" t="s">
        <v>59</v>
      </c>
      <c r="Q19" s="51">
        <f>480*J19</f>
        <v>480</v>
      </c>
      <c r="R19" s="52">
        <f t="shared" si="4"/>
        <v>103.21592879821178</v>
      </c>
      <c r="S19" s="53">
        <f t="shared" si="0"/>
        <v>0.1</v>
      </c>
      <c r="T19" s="54">
        <f t="shared" si="1"/>
        <v>10.321592879821178</v>
      </c>
      <c r="U19" s="54">
        <f t="shared" si="2"/>
        <v>61.929557278927071</v>
      </c>
      <c r="V19" s="55">
        <f t="shared" si="3"/>
        <v>41.286371519284707</v>
      </c>
    </row>
    <row r="20" spans="2:22" ht="24.95" customHeight="1" x14ac:dyDescent="0.35">
      <c r="B20" s="38" t="s">
        <v>60</v>
      </c>
      <c r="C20" s="39">
        <v>240000</v>
      </c>
      <c r="D20" s="40" t="s">
        <v>61</v>
      </c>
      <c r="E20" s="41" t="s">
        <v>62</v>
      </c>
      <c r="F20" s="42">
        <v>41665</v>
      </c>
      <c r="G20" s="43" t="s">
        <v>63</v>
      </c>
      <c r="H20" s="44" t="s">
        <v>64</v>
      </c>
      <c r="I20" s="44"/>
      <c r="J20" s="45">
        <v>12</v>
      </c>
      <c r="K20" s="56" t="s">
        <v>133</v>
      </c>
      <c r="L20" s="57"/>
      <c r="M20" s="48"/>
      <c r="N20" s="49"/>
      <c r="O20" s="43"/>
      <c r="P20" s="58" t="s">
        <v>59</v>
      </c>
      <c r="Q20" s="51">
        <f>420*J20</f>
        <v>5040</v>
      </c>
      <c r="R20" s="52">
        <f t="shared" si="4"/>
        <v>1083.7672523812237</v>
      </c>
      <c r="S20" s="53">
        <f t="shared" si="0"/>
        <v>0.1</v>
      </c>
      <c r="T20" s="54">
        <f t="shared" si="1"/>
        <v>108.37672523812238</v>
      </c>
      <c r="U20" s="54">
        <f t="shared" si="2"/>
        <v>650.26035142873423</v>
      </c>
      <c r="V20" s="55">
        <f t="shared" si="3"/>
        <v>433.50690095248945</v>
      </c>
    </row>
    <row r="21" spans="2:22" ht="24.95" customHeight="1" x14ac:dyDescent="0.35">
      <c r="B21" s="38" t="s">
        <v>60</v>
      </c>
      <c r="C21" s="39">
        <v>240000</v>
      </c>
      <c r="D21" s="40" t="s">
        <v>61</v>
      </c>
      <c r="E21" s="41" t="s">
        <v>62</v>
      </c>
      <c r="F21" s="42">
        <v>41665</v>
      </c>
      <c r="G21" s="43" t="s">
        <v>63</v>
      </c>
      <c r="H21" s="44" t="s">
        <v>64</v>
      </c>
      <c r="I21" s="44"/>
      <c r="J21" s="45">
        <v>3</v>
      </c>
      <c r="K21" s="56" t="s">
        <v>70</v>
      </c>
      <c r="L21" s="57"/>
      <c r="M21" s="48"/>
      <c r="N21" s="49"/>
      <c r="O21" s="43"/>
      <c r="P21" s="58" t="s">
        <v>59</v>
      </c>
      <c r="Q21" s="51">
        <f>120*J21</f>
        <v>360</v>
      </c>
      <c r="R21" s="52">
        <f t="shared" si="4"/>
        <v>77.41194659865883</v>
      </c>
      <c r="S21" s="53">
        <f t="shared" si="0"/>
        <v>0.1</v>
      </c>
      <c r="T21" s="54">
        <f t="shared" si="1"/>
        <v>7.741194659865883</v>
      </c>
      <c r="U21" s="54">
        <f t="shared" si="2"/>
        <v>46.447167959195298</v>
      </c>
      <c r="V21" s="55">
        <f t="shared" si="3"/>
        <v>30.964778639463532</v>
      </c>
    </row>
    <row r="22" spans="2:22" ht="24.95" customHeight="1" x14ac:dyDescent="0.35">
      <c r="B22" s="38" t="s">
        <v>60</v>
      </c>
      <c r="C22" s="39">
        <v>240000</v>
      </c>
      <c r="D22" s="40" t="s">
        <v>61</v>
      </c>
      <c r="E22" s="41" t="s">
        <v>62</v>
      </c>
      <c r="F22" s="42">
        <v>41665</v>
      </c>
      <c r="G22" s="43" t="s">
        <v>63</v>
      </c>
      <c r="H22" s="44" t="s">
        <v>64</v>
      </c>
      <c r="I22" s="44"/>
      <c r="J22" s="45">
        <v>2</v>
      </c>
      <c r="K22" s="56" t="s">
        <v>71</v>
      </c>
      <c r="L22" s="57"/>
      <c r="M22" s="48"/>
      <c r="N22" s="49"/>
      <c r="O22" s="43"/>
      <c r="P22" s="58" t="s">
        <v>59</v>
      </c>
      <c r="Q22" s="51">
        <f>1220*J22</f>
        <v>2440</v>
      </c>
      <c r="R22" s="52">
        <f t="shared" si="4"/>
        <v>524.6809713909098</v>
      </c>
      <c r="S22" s="53">
        <f t="shared" si="0"/>
        <v>0.1</v>
      </c>
      <c r="T22" s="54">
        <f t="shared" si="1"/>
        <v>52.468097139090986</v>
      </c>
      <c r="U22" s="54">
        <f t="shared" si="2"/>
        <v>314.80858283454592</v>
      </c>
      <c r="V22" s="55">
        <f t="shared" si="3"/>
        <v>209.87238855636389</v>
      </c>
    </row>
    <row r="23" spans="2:22" ht="24.95" customHeight="1" x14ac:dyDescent="0.35">
      <c r="B23" s="38" t="s">
        <v>60</v>
      </c>
      <c r="C23" s="39">
        <v>240000</v>
      </c>
      <c r="D23" s="40" t="s">
        <v>61</v>
      </c>
      <c r="E23" s="41" t="s">
        <v>62</v>
      </c>
      <c r="F23" s="42">
        <v>41665</v>
      </c>
      <c r="G23" s="43" t="s">
        <v>63</v>
      </c>
      <c r="H23" s="44" t="s">
        <v>64</v>
      </c>
      <c r="I23" s="44"/>
      <c r="J23" s="45">
        <v>1</v>
      </c>
      <c r="K23" s="59" t="s">
        <v>72</v>
      </c>
      <c r="L23" s="57"/>
      <c r="M23" s="48"/>
      <c r="N23" s="49"/>
      <c r="O23" s="43"/>
      <c r="P23" s="58" t="s">
        <v>59</v>
      </c>
      <c r="Q23" s="51">
        <f>350*J23</f>
        <v>350</v>
      </c>
      <c r="R23" s="52">
        <f t="shared" si="4"/>
        <v>75.26161474869609</v>
      </c>
      <c r="S23" s="53">
        <f t="shared" si="0"/>
        <v>0.1</v>
      </c>
      <c r="T23" s="54">
        <f t="shared" si="1"/>
        <v>7.5261614748696095</v>
      </c>
      <c r="U23" s="54">
        <f t="shared" si="2"/>
        <v>45.156968849217655</v>
      </c>
      <c r="V23" s="55">
        <f t="shared" si="3"/>
        <v>30.104645899478435</v>
      </c>
    </row>
    <row r="24" spans="2:22" ht="24.95" customHeight="1" x14ac:dyDescent="0.35">
      <c r="B24" s="38" t="s">
        <v>60</v>
      </c>
      <c r="C24" s="39">
        <v>241000</v>
      </c>
      <c r="D24" s="40" t="s">
        <v>135</v>
      </c>
      <c r="E24" s="60" t="s">
        <v>83</v>
      </c>
      <c r="F24" s="42">
        <v>41598</v>
      </c>
      <c r="G24" s="43">
        <v>4170</v>
      </c>
      <c r="H24" s="44" t="s">
        <v>136</v>
      </c>
      <c r="I24" s="44"/>
      <c r="J24" s="43">
        <v>1</v>
      </c>
      <c r="K24" s="44" t="s">
        <v>137</v>
      </c>
      <c r="L24" s="43" t="s">
        <v>138</v>
      </c>
      <c r="M24" s="48"/>
      <c r="N24" s="49"/>
      <c r="O24" s="43"/>
      <c r="P24" s="58" t="s">
        <v>59</v>
      </c>
      <c r="Q24" s="51">
        <v>1455.41</v>
      </c>
      <c r="R24" s="52">
        <v>301.32712215320913</v>
      </c>
      <c r="S24" s="53">
        <v>0.2</v>
      </c>
      <c r="T24" s="54">
        <v>60.265424430641829</v>
      </c>
      <c r="U24" s="54">
        <v>301.32712215320913</v>
      </c>
      <c r="V24" s="55">
        <v>0</v>
      </c>
    </row>
    <row r="25" spans="2:22" ht="16.899999999999999" customHeight="1" x14ac:dyDescent="0.35">
      <c r="B25" s="38" t="s">
        <v>60</v>
      </c>
      <c r="C25" s="39">
        <v>241000</v>
      </c>
      <c r="D25" s="40" t="s">
        <v>135</v>
      </c>
      <c r="E25" s="60" t="s">
        <v>83</v>
      </c>
      <c r="F25" s="42">
        <v>41345</v>
      </c>
      <c r="G25" s="43">
        <v>18335</v>
      </c>
      <c r="H25" s="44" t="s">
        <v>139</v>
      </c>
      <c r="I25" s="44"/>
      <c r="J25" s="43">
        <v>1</v>
      </c>
      <c r="K25" s="44" t="s">
        <v>140</v>
      </c>
      <c r="L25" s="43">
        <v>21000004</v>
      </c>
      <c r="M25" s="48"/>
      <c r="N25" s="49"/>
      <c r="O25" s="43"/>
      <c r="P25" s="58" t="s">
        <v>59</v>
      </c>
      <c r="Q25" s="51">
        <v>750</v>
      </c>
      <c r="R25" s="52">
        <v>159.21</v>
      </c>
      <c r="S25" s="53">
        <v>0.2</v>
      </c>
      <c r="T25" s="54">
        <v>31.842000000000002</v>
      </c>
      <c r="U25" s="54">
        <v>159.21</v>
      </c>
      <c r="V25" s="55">
        <v>0</v>
      </c>
    </row>
    <row r="26" spans="2:22" ht="16.899999999999999" customHeight="1" x14ac:dyDescent="0.35">
      <c r="B26" s="61" t="s">
        <v>60</v>
      </c>
      <c r="C26" s="62">
        <v>241000</v>
      </c>
      <c r="D26" s="40" t="s">
        <v>135</v>
      </c>
      <c r="E26" s="60" t="s">
        <v>83</v>
      </c>
      <c r="F26" s="63">
        <v>41598</v>
      </c>
      <c r="G26" s="64">
        <v>4170</v>
      </c>
      <c r="H26" s="65" t="s">
        <v>136</v>
      </c>
      <c r="I26" s="65"/>
      <c r="J26" s="64">
        <v>1</v>
      </c>
      <c r="K26" s="65" t="s">
        <v>137</v>
      </c>
      <c r="L26" s="64" t="s">
        <v>138</v>
      </c>
      <c r="M26" s="66"/>
      <c r="N26" s="67"/>
      <c r="O26" s="64"/>
      <c r="P26" s="68" t="s">
        <v>59</v>
      </c>
      <c r="Q26" s="69">
        <v>1455.41</v>
      </c>
      <c r="R26" s="70">
        <v>301.32712215320913</v>
      </c>
      <c r="S26" s="53">
        <v>0.2</v>
      </c>
      <c r="T26" s="54">
        <v>60.265424430641829</v>
      </c>
      <c r="U26" s="54">
        <v>301.32712215320913</v>
      </c>
      <c r="V26" s="55">
        <v>0</v>
      </c>
    </row>
    <row r="27" spans="2:22" ht="16.899999999999999" customHeight="1" x14ac:dyDescent="0.35">
      <c r="B27" s="61" t="s">
        <v>60</v>
      </c>
      <c r="C27" s="62">
        <v>241000</v>
      </c>
      <c r="D27" s="40" t="s">
        <v>135</v>
      </c>
      <c r="E27" s="60" t="s">
        <v>83</v>
      </c>
      <c r="F27" s="63">
        <v>41345</v>
      </c>
      <c r="G27" s="64">
        <v>18335</v>
      </c>
      <c r="H27" s="65" t="s">
        <v>139</v>
      </c>
      <c r="I27" s="65"/>
      <c r="J27" s="64">
        <v>1</v>
      </c>
      <c r="K27" s="65" t="s">
        <v>140</v>
      </c>
      <c r="L27" s="64">
        <v>21000004</v>
      </c>
      <c r="M27" s="66"/>
      <c r="N27" s="67"/>
      <c r="O27" s="64"/>
      <c r="P27" s="68" t="s">
        <v>59</v>
      </c>
      <c r="Q27" s="69">
        <v>750</v>
      </c>
      <c r="R27" s="70">
        <v>159.21</v>
      </c>
      <c r="S27" s="53">
        <v>0.2</v>
      </c>
      <c r="T27" s="54">
        <v>31.842000000000002</v>
      </c>
      <c r="U27" s="54">
        <v>159.21</v>
      </c>
      <c r="V27" s="55">
        <v>0</v>
      </c>
    </row>
    <row r="28" spans="2:22" ht="20.100000000000001" customHeight="1" x14ac:dyDescent="0.35">
      <c r="B28" s="61" t="s">
        <v>60</v>
      </c>
      <c r="C28" s="62">
        <v>241000</v>
      </c>
      <c r="D28" s="40" t="s">
        <v>135</v>
      </c>
      <c r="E28" s="60" t="s">
        <v>83</v>
      </c>
      <c r="F28" s="63">
        <v>42023</v>
      </c>
      <c r="G28" s="64"/>
      <c r="H28" s="44" t="s">
        <v>141</v>
      </c>
      <c r="I28" s="65"/>
      <c r="J28" s="64">
        <v>1</v>
      </c>
      <c r="K28" s="65" t="s">
        <v>142</v>
      </c>
      <c r="L28" s="64" t="s">
        <v>143</v>
      </c>
      <c r="M28" s="66"/>
      <c r="N28" s="67"/>
      <c r="O28" s="64"/>
      <c r="P28" s="68" t="s">
        <v>59</v>
      </c>
      <c r="Q28" s="69">
        <v>817</v>
      </c>
      <c r="R28" s="70">
        <v>176.4</v>
      </c>
      <c r="S28" s="53">
        <v>0.2</v>
      </c>
      <c r="T28" s="54">
        <v>35.28</v>
      </c>
      <c r="U28" s="54">
        <v>141.12</v>
      </c>
      <c r="V28" s="55">
        <v>35.28</v>
      </c>
    </row>
    <row r="29" spans="2:22" ht="20.100000000000001" customHeight="1" x14ac:dyDescent="0.35">
      <c r="B29" s="61" t="s">
        <v>60</v>
      </c>
      <c r="C29" s="62">
        <v>241000</v>
      </c>
      <c r="D29" s="40" t="s">
        <v>135</v>
      </c>
      <c r="E29" s="60" t="s">
        <v>83</v>
      </c>
      <c r="F29" s="63">
        <v>42793</v>
      </c>
      <c r="G29" s="64" t="s">
        <v>144</v>
      </c>
      <c r="H29" s="44" t="s">
        <v>145</v>
      </c>
      <c r="I29" s="65"/>
      <c r="J29" s="64">
        <v>1</v>
      </c>
      <c r="K29" s="65" t="s">
        <v>146</v>
      </c>
      <c r="L29" s="64"/>
      <c r="M29" s="66"/>
      <c r="N29" s="67"/>
      <c r="O29" s="64"/>
      <c r="P29" s="68" t="s">
        <v>59</v>
      </c>
      <c r="Q29" s="69">
        <v>600</v>
      </c>
      <c r="R29" s="70">
        <v>143.46</v>
      </c>
      <c r="S29" s="53">
        <v>0.2</v>
      </c>
      <c r="T29" s="54">
        <v>28.692000000000004</v>
      </c>
      <c r="U29" s="54">
        <v>57.384000000000007</v>
      </c>
      <c r="V29" s="55">
        <v>86.075999999999993</v>
      </c>
    </row>
    <row r="30" spans="2:22" ht="20.100000000000001" customHeight="1" x14ac:dyDescent="0.35">
      <c r="B30" s="61" t="s">
        <v>60</v>
      </c>
      <c r="C30" s="62">
        <v>241000</v>
      </c>
      <c r="D30" s="40" t="s">
        <v>135</v>
      </c>
      <c r="E30" s="60" t="s">
        <v>83</v>
      </c>
      <c r="F30" s="63">
        <v>42941</v>
      </c>
      <c r="G30" s="64" t="s">
        <v>147</v>
      </c>
      <c r="H30" s="44" t="s">
        <v>141</v>
      </c>
      <c r="I30" s="65"/>
      <c r="J30" s="64">
        <v>1</v>
      </c>
      <c r="K30" s="65" t="s">
        <v>148</v>
      </c>
      <c r="L30" s="64"/>
      <c r="M30" s="66"/>
      <c r="N30" s="67"/>
      <c r="O30" s="64"/>
      <c r="P30" s="68" t="s">
        <v>59</v>
      </c>
      <c r="Q30" s="69">
        <v>976.2</v>
      </c>
      <c r="R30" s="70">
        <v>237.75</v>
      </c>
      <c r="S30" s="53">
        <v>0.2</v>
      </c>
      <c r="T30" s="54">
        <v>47.550000000000004</v>
      </c>
      <c r="U30" s="54">
        <v>95.100000000000009</v>
      </c>
      <c r="V30" s="55">
        <v>142.64999999999998</v>
      </c>
    </row>
    <row r="31" spans="2:22" ht="20.100000000000001" customHeight="1" x14ac:dyDescent="0.35">
      <c r="B31" s="61" t="s">
        <v>60</v>
      </c>
      <c r="C31" s="62">
        <v>241000</v>
      </c>
      <c r="D31" s="40" t="s">
        <v>135</v>
      </c>
      <c r="E31" s="60" t="s">
        <v>83</v>
      </c>
      <c r="F31" s="63">
        <v>43306</v>
      </c>
      <c r="G31" s="64" t="s">
        <v>149</v>
      </c>
      <c r="H31" s="44" t="s">
        <v>150</v>
      </c>
      <c r="I31" s="65"/>
      <c r="J31" s="64">
        <v>1</v>
      </c>
      <c r="K31" s="65" t="s">
        <v>151</v>
      </c>
      <c r="L31" s="64"/>
      <c r="M31" s="66"/>
      <c r="N31" s="67"/>
      <c r="O31" s="64"/>
      <c r="P31" s="68" t="s">
        <v>125</v>
      </c>
      <c r="Q31" s="69">
        <v>925</v>
      </c>
      <c r="R31" s="70">
        <v>815.99</v>
      </c>
      <c r="S31" s="53">
        <v>0.2</v>
      </c>
      <c r="T31" s="54">
        <v>163.19800000000001</v>
      </c>
      <c r="U31" s="54">
        <v>163.19800000000001</v>
      </c>
      <c r="V31" s="55">
        <v>652.79200000000003</v>
      </c>
    </row>
    <row r="32" spans="2:22" ht="20.100000000000001" customHeight="1" x14ac:dyDescent="0.35">
      <c r="B32" s="71" t="s">
        <v>60</v>
      </c>
      <c r="C32" s="72">
        <v>242000</v>
      </c>
      <c r="D32" s="73" t="s">
        <v>135</v>
      </c>
      <c r="E32" s="74" t="s">
        <v>83</v>
      </c>
      <c r="F32" s="75">
        <v>42976</v>
      </c>
      <c r="G32" s="76"/>
      <c r="H32" s="77" t="s">
        <v>150</v>
      </c>
      <c r="I32" s="77"/>
      <c r="J32" s="76">
        <v>1</v>
      </c>
      <c r="K32" s="77" t="s">
        <v>152</v>
      </c>
      <c r="L32" s="76"/>
      <c r="M32" s="78"/>
      <c r="N32" s="75"/>
      <c r="O32" s="76"/>
      <c r="P32" s="79" t="s">
        <v>59</v>
      </c>
      <c r="Q32" s="80">
        <v>475</v>
      </c>
      <c r="R32" s="80">
        <v>113.06</v>
      </c>
      <c r="S32" s="81">
        <v>0.33333333333330001</v>
      </c>
      <c r="T32" s="82">
        <v>37.686666666662902</v>
      </c>
      <c r="U32" s="82">
        <v>75.373333333325803</v>
      </c>
      <c r="V32" s="83">
        <v>37.686666666674199</v>
      </c>
    </row>
    <row r="33" spans="3:26" ht="15" x14ac:dyDescent="0.25">
      <c r="C33" s="84"/>
      <c r="F33" s="85"/>
      <c r="M33" s="86"/>
      <c r="N33" s="85"/>
      <c r="P33" s="87"/>
      <c r="Y33" s="88">
        <v>210010</v>
      </c>
      <c r="Z33" s="89" t="s">
        <v>73</v>
      </c>
    </row>
    <row r="34" spans="3:26" ht="15" x14ac:dyDescent="0.25">
      <c r="C34" s="84"/>
      <c r="F34" s="85"/>
      <c r="M34" s="86"/>
      <c r="N34" s="85"/>
      <c r="P34" s="87"/>
      <c r="Y34" s="88">
        <v>211000</v>
      </c>
      <c r="Z34" s="89" t="s">
        <v>74</v>
      </c>
    </row>
    <row r="35" spans="3:26" ht="15" x14ac:dyDescent="0.25">
      <c r="C35" s="84"/>
      <c r="F35" s="85"/>
      <c r="M35" s="86"/>
      <c r="N35" s="85"/>
      <c r="P35" s="87"/>
      <c r="Y35" s="88">
        <v>221100</v>
      </c>
      <c r="Z35" s="89" t="s">
        <v>75</v>
      </c>
    </row>
    <row r="36" spans="3:26" ht="15" x14ac:dyDescent="0.25">
      <c r="C36" s="84"/>
      <c r="F36" s="85"/>
      <c r="M36" s="86"/>
      <c r="N36" s="85"/>
      <c r="P36" s="87"/>
      <c r="Y36" s="88">
        <v>221110</v>
      </c>
      <c r="Z36" s="89" t="s">
        <v>76</v>
      </c>
    </row>
    <row r="37" spans="3:26" ht="15" x14ac:dyDescent="0.25">
      <c r="C37" s="84"/>
      <c r="F37" s="85"/>
      <c r="M37" s="86"/>
      <c r="N37" s="85"/>
      <c r="P37" s="87"/>
      <c r="Y37" s="88">
        <v>221200</v>
      </c>
      <c r="Z37" s="89" t="s">
        <v>77</v>
      </c>
    </row>
    <row r="38" spans="3:26" ht="15" x14ac:dyDescent="0.25">
      <c r="C38" s="84"/>
      <c r="F38" s="85"/>
      <c r="M38" s="86"/>
      <c r="N38" s="85"/>
      <c r="P38" s="87"/>
      <c r="Y38" s="88">
        <v>221210</v>
      </c>
      <c r="Z38" s="89" t="s">
        <v>78</v>
      </c>
    </row>
    <row r="39" spans="3:26" ht="15" x14ac:dyDescent="0.25">
      <c r="C39" s="84"/>
      <c r="F39" s="85"/>
      <c r="M39" s="86"/>
      <c r="N39" s="85"/>
      <c r="P39" s="87"/>
      <c r="Y39" s="88">
        <v>230000</v>
      </c>
      <c r="Z39" s="89" t="s">
        <v>79</v>
      </c>
    </row>
    <row r="40" spans="3:26" ht="15" x14ac:dyDescent="0.25">
      <c r="C40" s="84"/>
      <c r="F40" s="85"/>
      <c r="M40" s="86"/>
      <c r="N40" s="85"/>
      <c r="P40" s="87"/>
      <c r="Y40" s="88">
        <v>230100</v>
      </c>
      <c r="Z40" s="89" t="s">
        <v>80</v>
      </c>
    </row>
    <row r="41" spans="3:26" ht="15" x14ac:dyDescent="0.25">
      <c r="C41" s="84"/>
      <c r="F41" s="85"/>
      <c r="M41" s="86"/>
      <c r="N41" s="85"/>
      <c r="P41" s="87"/>
      <c r="Y41" s="88">
        <v>230200</v>
      </c>
      <c r="Z41" s="89" t="s">
        <v>81</v>
      </c>
    </row>
    <row r="42" spans="3:26" ht="15" x14ac:dyDescent="0.25">
      <c r="C42" s="84"/>
      <c r="F42" s="85"/>
      <c r="M42" s="86"/>
      <c r="N42" s="85"/>
      <c r="P42" s="87"/>
      <c r="Y42" s="88">
        <v>240000</v>
      </c>
      <c r="Z42" s="89" t="s">
        <v>62</v>
      </c>
    </row>
    <row r="43" spans="3:26" ht="15" x14ac:dyDescent="0.25">
      <c r="C43" s="84"/>
      <c r="F43" s="85"/>
      <c r="M43" s="86"/>
      <c r="N43" s="85"/>
      <c r="P43" s="87"/>
      <c r="Y43" s="88">
        <v>240001</v>
      </c>
      <c r="Z43" s="89" t="s">
        <v>82</v>
      </c>
    </row>
    <row r="44" spans="3:26" ht="15" x14ac:dyDescent="0.25">
      <c r="C44" s="84"/>
      <c r="F44" s="85"/>
      <c r="M44" s="86"/>
      <c r="N44" s="85"/>
      <c r="P44" s="87"/>
      <c r="Y44" s="88">
        <v>241000</v>
      </c>
      <c r="Z44" s="89" t="s">
        <v>83</v>
      </c>
    </row>
    <row r="45" spans="3:26" ht="15" x14ac:dyDescent="0.25">
      <c r="C45" s="84"/>
      <c r="F45" s="85"/>
      <c r="M45" s="86"/>
      <c r="N45" s="85"/>
      <c r="P45" s="87"/>
      <c r="Y45" s="88">
        <v>241001</v>
      </c>
      <c r="Z45" s="89" t="s">
        <v>84</v>
      </c>
    </row>
    <row r="46" spans="3:26" ht="15" x14ac:dyDescent="0.25">
      <c r="C46" s="84"/>
      <c r="F46" s="85"/>
      <c r="M46" s="86"/>
      <c r="N46" s="85"/>
      <c r="P46" s="87"/>
      <c r="Y46" s="88">
        <v>241100</v>
      </c>
      <c r="Z46" s="89" t="s">
        <v>85</v>
      </c>
    </row>
    <row r="47" spans="3:26" ht="15" x14ac:dyDescent="0.25">
      <c r="C47" s="84"/>
      <c r="F47" s="85"/>
      <c r="M47" s="86"/>
      <c r="N47" s="85"/>
      <c r="P47" s="87"/>
      <c r="Y47" s="88">
        <v>241101</v>
      </c>
      <c r="Z47" s="89" t="s">
        <v>86</v>
      </c>
    </row>
    <row r="48" spans="3:26" ht="15" x14ac:dyDescent="0.25">
      <c r="C48" s="84"/>
      <c r="F48" s="85"/>
      <c r="M48" s="86"/>
      <c r="N48" s="85"/>
      <c r="P48" s="87"/>
      <c r="Y48" s="88">
        <v>242000</v>
      </c>
      <c r="Z48" s="89" t="s">
        <v>87</v>
      </c>
    </row>
    <row r="49" spans="3:26" ht="15.75" thickBot="1" x14ac:dyDescent="0.3">
      <c r="C49" s="84"/>
      <c r="F49" s="85"/>
      <c r="M49" s="86"/>
      <c r="N49" s="85"/>
      <c r="P49" s="87"/>
      <c r="Y49" s="90">
        <v>245000</v>
      </c>
      <c r="Z49" s="91" t="s">
        <v>88</v>
      </c>
    </row>
    <row r="50" spans="3:26" ht="15" x14ac:dyDescent="0.25">
      <c r="C50" s="84"/>
      <c r="F50" s="85"/>
      <c r="M50" s="86"/>
      <c r="N50" s="85"/>
      <c r="P50" s="87"/>
    </row>
    <row r="51" spans="3:26" ht="15" x14ac:dyDescent="0.25">
      <c r="C51" s="84"/>
      <c r="F51" s="85"/>
      <c r="M51" s="86"/>
      <c r="N51" s="85"/>
      <c r="P51" s="87"/>
    </row>
    <row r="52" spans="3:26" ht="15" x14ac:dyDescent="0.25">
      <c r="C52" s="84"/>
      <c r="F52" s="85"/>
      <c r="M52" s="86"/>
      <c r="N52" s="85"/>
      <c r="P52" s="87"/>
    </row>
    <row r="53" spans="3:26" ht="25.5" x14ac:dyDescent="0.2">
      <c r="C53" s="84"/>
      <c r="F53" s="85"/>
      <c r="M53" s="86"/>
      <c r="N53" s="85"/>
      <c r="P53" s="87"/>
      <c r="Z53" s="92" t="s">
        <v>89</v>
      </c>
    </row>
    <row r="54" spans="3:26" ht="30" x14ac:dyDescent="0.25">
      <c r="C54" s="84"/>
      <c r="F54" s="85"/>
      <c r="M54" s="86"/>
      <c r="N54" s="85"/>
      <c r="P54" s="87"/>
      <c r="Z54" s="93" t="s">
        <v>90</v>
      </c>
    </row>
    <row r="55" spans="3:26" ht="30" x14ac:dyDescent="0.25">
      <c r="C55" s="84"/>
      <c r="F55" s="85"/>
      <c r="M55" s="86"/>
      <c r="N55" s="85"/>
      <c r="P55" s="87"/>
      <c r="Z55" s="93" t="s">
        <v>91</v>
      </c>
    </row>
    <row r="56" spans="3:26" ht="30" x14ac:dyDescent="0.25">
      <c r="C56" s="84"/>
      <c r="F56" s="85"/>
      <c r="M56" s="86"/>
      <c r="N56" s="85"/>
      <c r="P56" s="87"/>
      <c r="Z56" s="93" t="s">
        <v>92</v>
      </c>
    </row>
    <row r="57" spans="3:26" ht="30" x14ac:dyDescent="0.25">
      <c r="C57" s="84"/>
      <c r="F57" s="85"/>
      <c r="M57" s="86"/>
      <c r="N57" s="85"/>
      <c r="P57" s="87"/>
      <c r="Z57" s="93" t="s">
        <v>93</v>
      </c>
    </row>
    <row r="58" spans="3:26" ht="30" x14ac:dyDescent="0.25">
      <c r="C58" s="84"/>
      <c r="F58" s="85"/>
      <c r="M58" s="86"/>
      <c r="N58" s="85"/>
      <c r="P58" s="87"/>
      <c r="Z58" s="93" t="s">
        <v>94</v>
      </c>
    </row>
    <row r="59" spans="3:26" ht="15" x14ac:dyDescent="0.25">
      <c r="C59" s="84"/>
      <c r="F59" s="85"/>
      <c r="M59" s="86"/>
      <c r="N59" s="85"/>
      <c r="P59" s="87"/>
      <c r="Z59" s="93" t="s">
        <v>95</v>
      </c>
    </row>
    <row r="60" spans="3:26" ht="30" x14ac:dyDescent="0.25">
      <c r="C60" s="84"/>
      <c r="F60" s="85"/>
      <c r="M60" s="86"/>
      <c r="N60" s="85"/>
      <c r="P60" s="87"/>
      <c r="Z60" s="93" t="s">
        <v>96</v>
      </c>
    </row>
    <row r="61" spans="3:26" ht="30" x14ac:dyDescent="0.25">
      <c r="C61" s="84"/>
      <c r="F61" s="85"/>
      <c r="M61" s="86"/>
      <c r="N61" s="85"/>
      <c r="P61" s="87"/>
      <c r="Z61" s="93" t="s">
        <v>97</v>
      </c>
    </row>
    <row r="62" spans="3:26" ht="30" x14ac:dyDescent="0.25">
      <c r="C62" s="84"/>
      <c r="F62" s="85"/>
      <c r="M62" s="86"/>
      <c r="N62" s="85"/>
      <c r="P62" s="87"/>
      <c r="Z62" s="93" t="s">
        <v>98</v>
      </c>
    </row>
    <row r="63" spans="3:26" ht="30" x14ac:dyDescent="0.25">
      <c r="C63" s="84"/>
      <c r="F63" s="85"/>
      <c r="M63" s="86"/>
      <c r="N63" s="85"/>
      <c r="P63" s="87"/>
      <c r="Z63" s="93" t="s">
        <v>99</v>
      </c>
    </row>
    <row r="64" spans="3:26" ht="30" x14ac:dyDescent="0.25">
      <c r="C64" s="84"/>
      <c r="F64" s="85"/>
      <c r="M64" s="86"/>
      <c r="N64" s="85"/>
      <c r="P64" s="87"/>
      <c r="Z64" s="93" t="s">
        <v>100</v>
      </c>
    </row>
    <row r="65" spans="3:26" ht="30" x14ac:dyDescent="0.25">
      <c r="C65" s="84"/>
      <c r="F65" s="85"/>
      <c r="M65" s="86"/>
      <c r="N65" s="85"/>
      <c r="P65" s="87"/>
      <c r="Z65" s="93" t="s">
        <v>101</v>
      </c>
    </row>
    <row r="66" spans="3:26" ht="30" x14ac:dyDescent="0.25">
      <c r="C66" s="84"/>
      <c r="F66" s="85"/>
      <c r="M66" s="86"/>
      <c r="N66" s="85"/>
      <c r="P66" s="87"/>
      <c r="Z66" s="93" t="s">
        <v>102</v>
      </c>
    </row>
    <row r="67" spans="3:26" ht="30" x14ac:dyDescent="0.25">
      <c r="C67" s="84"/>
      <c r="F67" s="85"/>
      <c r="M67" s="86"/>
      <c r="N67" s="85"/>
      <c r="P67" s="87"/>
      <c r="Z67" s="93" t="s">
        <v>103</v>
      </c>
    </row>
    <row r="68" spans="3:26" ht="30" x14ac:dyDescent="0.25">
      <c r="C68" s="84"/>
      <c r="F68" s="85"/>
      <c r="M68" s="86"/>
      <c r="N68" s="85"/>
      <c r="P68" s="87"/>
      <c r="Z68" s="93" t="s">
        <v>104</v>
      </c>
    </row>
    <row r="69" spans="3:26" ht="30" x14ac:dyDescent="0.25">
      <c r="C69" s="84"/>
      <c r="F69" s="85"/>
      <c r="M69" s="86"/>
      <c r="N69" s="85"/>
      <c r="P69" s="87"/>
      <c r="Z69" s="93" t="s">
        <v>105</v>
      </c>
    </row>
    <row r="70" spans="3:26" ht="30" x14ac:dyDescent="0.25">
      <c r="C70" s="84"/>
      <c r="F70" s="85"/>
      <c r="M70" s="86"/>
      <c r="N70" s="85"/>
      <c r="P70" s="87"/>
      <c r="Z70" s="93" t="s">
        <v>106</v>
      </c>
    </row>
    <row r="71" spans="3:26" ht="30" x14ac:dyDescent="0.25">
      <c r="C71" s="84"/>
      <c r="F71" s="85"/>
      <c r="M71" s="86"/>
      <c r="N71" s="85"/>
      <c r="P71" s="87"/>
      <c r="Z71" s="93" t="s">
        <v>59</v>
      </c>
    </row>
    <row r="72" spans="3:26" ht="30" x14ac:dyDescent="0.25">
      <c r="C72" s="84"/>
      <c r="F72" s="85"/>
      <c r="M72" s="86"/>
      <c r="N72" s="85"/>
      <c r="P72" s="87"/>
      <c r="Z72" s="93" t="s">
        <v>107</v>
      </c>
    </row>
    <row r="73" spans="3:26" ht="30" x14ac:dyDescent="0.25">
      <c r="C73" s="84"/>
      <c r="F73" s="85"/>
      <c r="M73" s="86"/>
      <c r="N73" s="85"/>
      <c r="P73" s="87"/>
      <c r="Z73" s="93" t="s">
        <v>108</v>
      </c>
    </row>
    <row r="74" spans="3:26" ht="30" x14ac:dyDescent="0.25">
      <c r="C74" s="84"/>
      <c r="F74" s="85"/>
      <c r="M74" s="86"/>
      <c r="N74" s="85"/>
      <c r="P74" s="87"/>
      <c r="Z74" s="93" t="s">
        <v>109</v>
      </c>
    </row>
    <row r="75" spans="3:26" ht="30" x14ac:dyDescent="0.25">
      <c r="C75" s="84"/>
      <c r="F75" s="85"/>
      <c r="M75" s="86"/>
      <c r="N75" s="85"/>
      <c r="P75" s="87"/>
      <c r="Z75" s="93" t="s">
        <v>110</v>
      </c>
    </row>
    <row r="76" spans="3:26" ht="30" x14ac:dyDescent="0.25">
      <c r="C76" s="84"/>
      <c r="F76" s="85"/>
      <c r="M76" s="86"/>
      <c r="N76" s="85"/>
      <c r="P76" s="87"/>
      <c r="Z76" s="93" t="s">
        <v>111</v>
      </c>
    </row>
    <row r="77" spans="3:26" ht="30" x14ac:dyDescent="0.25">
      <c r="C77" s="84"/>
      <c r="F77" s="85"/>
      <c r="M77" s="86"/>
      <c r="N77" s="85"/>
      <c r="P77" s="87"/>
      <c r="Z77" s="93" t="s">
        <v>112</v>
      </c>
    </row>
    <row r="78" spans="3:26" ht="30" x14ac:dyDescent="0.25">
      <c r="C78" s="84"/>
      <c r="F78" s="85"/>
      <c r="M78" s="86"/>
      <c r="N78" s="85"/>
      <c r="P78" s="87"/>
      <c r="Z78" s="93" t="s">
        <v>113</v>
      </c>
    </row>
    <row r="79" spans="3:26" ht="30" x14ac:dyDescent="0.25">
      <c r="C79" s="84"/>
      <c r="F79" s="85"/>
      <c r="M79" s="86"/>
      <c r="N79" s="85"/>
      <c r="P79" s="87"/>
      <c r="Z79" s="93" t="s">
        <v>114</v>
      </c>
    </row>
    <row r="80" spans="3:26" ht="30" x14ac:dyDescent="0.25">
      <c r="C80" s="84"/>
      <c r="F80" s="85"/>
      <c r="M80" s="86"/>
      <c r="N80" s="85"/>
      <c r="P80" s="87"/>
      <c r="Z80" s="93" t="s">
        <v>115</v>
      </c>
    </row>
    <row r="81" spans="3:26" ht="30" x14ac:dyDescent="0.25">
      <c r="C81" s="84"/>
      <c r="F81" s="85"/>
      <c r="M81" s="86"/>
      <c r="N81" s="85"/>
      <c r="P81" s="87"/>
      <c r="Z81" s="93" t="s">
        <v>116</v>
      </c>
    </row>
    <row r="82" spans="3:26" ht="30" x14ac:dyDescent="0.25">
      <c r="C82" s="84"/>
      <c r="F82" s="85"/>
      <c r="M82" s="86"/>
      <c r="N82" s="85"/>
      <c r="P82" s="87"/>
      <c r="Z82" s="93" t="s">
        <v>117</v>
      </c>
    </row>
    <row r="83" spans="3:26" ht="30" x14ac:dyDescent="0.25">
      <c r="C83" s="84"/>
      <c r="F83" s="85"/>
      <c r="M83" s="86"/>
      <c r="N83" s="85"/>
      <c r="P83" s="87"/>
      <c r="Z83" s="93" t="s">
        <v>118</v>
      </c>
    </row>
    <row r="84" spans="3:26" ht="30" x14ac:dyDescent="0.25">
      <c r="C84" s="84"/>
      <c r="F84" s="85"/>
      <c r="M84" s="86"/>
      <c r="N84" s="85"/>
      <c r="P84" s="87"/>
      <c r="Z84" s="93" t="s">
        <v>119</v>
      </c>
    </row>
    <row r="85" spans="3:26" ht="30" x14ac:dyDescent="0.25">
      <c r="C85" s="84"/>
      <c r="F85" s="85"/>
      <c r="M85" s="86"/>
      <c r="N85" s="85"/>
      <c r="P85" s="87"/>
      <c r="Z85" s="93" t="s">
        <v>120</v>
      </c>
    </row>
    <row r="86" spans="3:26" ht="30" x14ac:dyDescent="0.25">
      <c r="C86" s="84"/>
      <c r="F86" s="85"/>
      <c r="M86" s="86"/>
      <c r="N86" s="85"/>
      <c r="P86" s="87"/>
      <c r="Z86" s="93" t="s">
        <v>121</v>
      </c>
    </row>
    <row r="87" spans="3:26" ht="30" x14ac:dyDescent="0.25">
      <c r="C87" s="84"/>
      <c r="F87" s="85"/>
      <c r="M87" s="86"/>
      <c r="N87" s="85"/>
      <c r="P87" s="87"/>
      <c r="Z87" s="93" t="s">
        <v>122</v>
      </c>
    </row>
    <row r="88" spans="3:26" ht="30" x14ac:dyDescent="0.25">
      <c r="C88" s="84"/>
      <c r="F88" s="85"/>
      <c r="M88" s="86"/>
      <c r="N88" s="85"/>
      <c r="P88" s="87"/>
      <c r="Z88" s="93" t="s">
        <v>123</v>
      </c>
    </row>
    <row r="89" spans="3:26" ht="30" x14ac:dyDescent="0.25">
      <c r="C89" s="84"/>
      <c r="F89" s="85"/>
      <c r="M89" s="86"/>
      <c r="N89" s="85"/>
      <c r="P89" s="87"/>
      <c r="Z89" s="93" t="s">
        <v>124</v>
      </c>
    </row>
    <row r="90" spans="3:26" ht="30" x14ac:dyDescent="0.25">
      <c r="C90" s="84"/>
      <c r="F90" s="85"/>
      <c r="M90" s="86"/>
      <c r="N90" s="85"/>
      <c r="P90" s="87"/>
      <c r="Z90" s="93" t="s">
        <v>125</v>
      </c>
    </row>
    <row r="91" spans="3:26" ht="30" x14ac:dyDescent="0.25">
      <c r="C91" s="84"/>
      <c r="F91" s="85"/>
      <c r="M91" s="86"/>
      <c r="N91" s="85"/>
      <c r="P91" s="87"/>
      <c r="Z91" s="93" t="s">
        <v>126</v>
      </c>
    </row>
    <row r="92" spans="3:26" ht="30" x14ac:dyDescent="0.25">
      <c r="C92" s="84"/>
      <c r="F92" s="85"/>
      <c r="M92" s="86"/>
      <c r="N92" s="85"/>
      <c r="P92" s="87"/>
      <c r="Z92" s="93" t="s">
        <v>127</v>
      </c>
    </row>
    <row r="93" spans="3:26" ht="30" x14ac:dyDescent="0.25">
      <c r="C93" s="84"/>
      <c r="F93" s="85"/>
      <c r="M93" s="86"/>
      <c r="N93" s="85"/>
      <c r="P93" s="87"/>
      <c r="Z93" s="93" t="s">
        <v>128</v>
      </c>
    </row>
    <row r="94" spans="3:26" ht="30" x14ac:dyDescent="0.25">
      <c r="C94" s="84"/>
      <c r="F94" s="85"/>
      <c r="M94" s="86"/>
      <c r="N94" s="85"/>
      <c r="P94" s="87"/>
      <c r="Z94" s="93" t="s">
        <v>129</v>
      </c>
    </row>
    <row r="95" spans="3:26" ht="30" x14ac:dyDescent="0.25">
      <c r="C95" s="84"/>
      <c r="F95" s="85"/>
      <c r="M95" s="86"/>
      <c r="N95" s="85"/>
      <c r="P95" s="87"/>
      <c r="Z95" s="93" t="s">
        <v>130</v>
      </c>
    </row>
    <row r="96" spans="3:26" ht="30" x14ac:dyDescent="0.25">
      <c r="C96" s="84"/>
      <c r="F96" s="85"/>
      <c r="M96" s="86"/>
      <c r="N96" s="85"/>
      <c r="P96" s="87"/>
      <c r="Z96" s="93" t="s">
        <v>131</v>
      </c>
    </row>
    <row r="97" spans="3:26" ht="15" x14ac:dyDescent="0.25">
      <c r="C97" s="84"/>
      <c r="F97" s="85"/>
      <c r="M97" s="86"/>
      <c r="N97" s="85"/>
      <c r="P97" s="87"/>
      <c r="Z97" s="94"/>
    </row>
    <row r="98" spans="3:26" ht="15" x14ac:dyDescent="0.25">
      <c r="C98" s="84"/>
      <c r="F98" s="85"/>
      <c r="M98" s="86"/>
      <c r="N98" s="85"/>
      <c r="P98" s="87"/>
    </row>
    <row r="99" spans="3:26" x14ac:dyDescent="0.25">
      <c r="F99" s="85"/>
      <c r="M99" s="86"/>
      <c r="N99" s="85"/>
      <c r="P99" s="95"/>
    </row>
    <row r="100" spans="3:26" x14ac:dyDescent="0.25">
      <c r="F100" s="85"/>
      <c r="M100" s="86"/>
      <c r="N100" s="85"/>
      <c r="P100" s="95"/>
    </row>
    <row r="101" spans="3:26" x14ac:dyDescent="0.25">
      <c r="F101" s="85"/>
      <c r="M101" s="86"/>
      <c r="N101" s="85"/>
      <c r="P101" s="95"/>
    </row>
    <row r="102" spans="3:26" x14ac:dyDescent="0.25">
      <c r="F102" s="85"/>
      <c r="M102" s="86"/>
      <c r="N102" s="85"/>
      <c r="P102" s="95"/>
    </row>
    <row r="103" spans="3:26" x14ac:dyDescent="0.25">
      <c r="F103" s="85"/>
      <c r="M103" s="86"/>
      <c r="N103" s="85"/>
      <c r="P103" s="95"/>
    </row>
    <row r="104" spans="3:26" x14ac:dyDescent="0.25">
      <c r="F104" s="85"/>
      <c r="M104" s="86"/>
      <c r="N104" s="85"/>
      <c r="P104" s="95"/>
    </row>
    <row r="105" spans="3:26" x14ac:dyDescent="0.25">
      <c r="F105" s="85"/>
      <c r="M105" s="86"/>
      <c r="N105" s="85"/>
      <c r="P105" s="95"/>
    </row>
    <row r="106" spans="3:26" x14ac:dyDescent="0.25">
      <c r="F106" s="85"/>
      <c r="M106" s="86"/>
      <c r="N106" s="85"/>
      <c r="P106" s="95"/>
    </row>
    <row r="107" spans="3:26" x14ac:dyDescent="0.25">
      <c r="F107" s="85"/>
      <c r="M107" s="86"/>
      <c r="N107" s="85"/>
      <c r="P107" s="95"/>
    </row>
    <row r="108" spans="3:26" x14ac:dyDescent="0.25">
      <c r="F108" s="85"/>
      <c r="M108" s="86"/>
      <c r="P108" s="95"/>
    </row>
    <row r="109" spans="3:26" x14ac:dyDescent="0.25">
      <c r="F109" s="85"/>
      <c r="M109" s="86"/>
      <c r="P109" s="95"/>
    </row>
    <row r="110" spans="3:26" x14ac:dyDescent="0.25">
      <c r="F110" s="85"/>
      <c r="M110" s="86"/>
      <c r="P110" s="95"/>
    </row>
    <row r="111" spans="3:26" x14ac:dyDescent="0.25">
      <c r="F111" s="85"/>
      <c r="M111" s="86"/>
      <c r="P111" s="95"/>
    </row>
    <row r="112" spans="3:26" x14ac:dyDescent="0.25">
      <c r="F112" s="85"/>
      <c r="M112" s="86"/>
      <c r="P112" s="95"/>
    </row>
    <row r="113" spans="6:16" x14ac:dyDescent="0.25">
      <c r="F113" s="85"/>
      <c r="M113" s="86"/>
      <c r="P113" s="95"/>
    </row>
    <row r="114" spans="6:16" x14ac:dyDescent="0.25">
      <c r="F114" s="85"/>
      <c r="M114" s="86"/>
      <c r="P114" s="95"/>
    </row>
    <row r="115" spans="6:16" x14ac:dyDescent="0.25">
      <c r="F115" s="85"/>
      <c r="M115" s="86"/>
      <c r="P115" s="95"/>
    </row>
    <row r="116" spans="6:16" x14ac:dyDescent="0.25">
      <c r="F116" s="85"/>
      <c r="M116" s="86"/>
      <c r="P116" s="95"/>
    </row>
    <row r="117" spans="6:16" x14ac:dyDescent="0.25">
      <c r="F117" s="85"/>
      <c r="M117" s="86"/>
      <c r="P117" s="95"/>
    </row>
    <row r="118" spans="6:16" x14ac:dyDescent="0.25">
      <c r="F118" s="85"/>
      <c r="M118" s="86"/>
      <c r="P118" s="95"/>
    </row>
    <row r="119" spans="6:16" x14ac:dyDescent="0.25">
      <c r="F119" s="85"/>
      <c r="M119" s="86"/>
      <c r="P119" s="95"/>
    </row>
    <row r="120" spans="6:16" x14ac:dyDescent="0.25">
      <c r="F120" s="85"/>
      <c r="M120" s="86"/>
      <c r="P120" s="95"/>
    </row>
    <row r="121" spans="6:16" x14ac:dyDescent="0.25">
      <c r="F121" s="85"/>
      <c r="M121" s="86"/>
      <c r="P121" s="95"/>
    </row>
    <row r="122" spans="6:16" x14ac:dyDescent="0.25">
      <c r="F122" s="85"/>
      <c r="M122" s="86"/>
      <c r="P122" s="95"/>
    </row>
    <row r="123" spans="6:16" x14ac:dyDescent="0.25">
      <c r="F123" s="85"/>
      <c r="M123" s="86"/>
      <c r="P123" s="95"/>
    </row>
    <row r="124" spans="6:16" x14ac:dyDescent="0.25">
      <c r="F124" s="85"/>
      <c r="M124" s="86"/>
      <c r="P124" s="95"/>
    </row>
    <row r="125" spans="6:16" x14ac:dyDescent="0.25">
      <c r="F125" s="85"/>
      <c r="M125" s="86"/>
      <c r="P125" s="95"/>
    </row>
    <row r="126" spans="6:16" x14ac:dyDescent="0.25">
      <c r="F126" s="85"/>
      <c r="M126" s="86"/>
      <c r="P126" s="95"/>
    </row>
    <row r="127" spans="6:16" x14ac:dyDescent="0.25">
      <c r="F127" s="85"/>
      <c r="M127" s="86"/>
      <c r="P127" s="95"/>
    </row>
    <row r="128" spans="6:16" x14ac:dyDescent="0.25">
      <c r="F128" s="85"/>
      <c r="M128" s="86"/>
      <c r="P128" s="95"/>
    </row>
    <row r="129" spans="6:16" x14ac:dyDescent="0.25">
      <c r="F129" s="85"/>
      <c r="M129" s="86"/>
      <c r="P129" s="95"/>
    </row>
    <row r="130" spans="6:16" x14ac:dyDescent="0.25">
      <c r="F130" s="85"/>
      <c r="M130" s="86"/>
    </row>
    <row r="131" spans="6:16" x14ac:dyDescent="0.25">
      <c r="F131" s="85"/>
      <c r="M131" s="86"/>
    </row>
    <row r="132" spans="6:16" x14ac:dyDescent="0.25">
      <c r="F132" s="85"/>
      <c r="M132" s="86"/>
    </row>
    <row r="133" spans="6:16" x14ac:dyDescent="0.25">
      <c r="F133" s="85"/>
      <c r="M133" s="86"/>
    </row>
    <row r="134" spans="6:16" x14ac:dyDescent="0.25">
      <c r="F134" s="85"/>
      <c r="M134" s="86"/>
    </row>
    <row r="135" spans="6:16" x14ac:dyDescent="0.25">
      <c r="F135" s="85"/>
      <c r="M135" s="86"/>
    </row>
    <row r="136" spans="6:16" x14ac:dyDescent="0.25">
      <c r="F136" s="85"/>
      <c r="M136" s="86"/>
    </row>
    <row r="137" spans="6:16" x14ac:dyDescent="0.25">
      <c r="F137" s="85"/>
      <c r="M137" s="86"/>
    </row>
    <row r="138" spans="6:16" x14ac:dyDescent="0.25">
      <c r="F138" s="85"/>
      <c r="M138" s="86"/>
    </row>
    <row r="139" spans="6:16" x14ac:dyDescent="0.25">
      <c r="F139" s="85"/>
      <c r="M139" s="86"/>
    </row>
    <row r="140" spans="6:16" x14ac:dyDescent="0.25">
      <c r="F140" s="85"/>
      <c r="M140" s="86"/>
    </row>
    <row r="141" spans="6:16" x14ac:dyDescent="0.25">
      <c r="F141" s="85"/>
      <c r="M141" s="86"/>
    </row>
    <row r="142" spans="6:16" x14ac:dyDescent="0.25">
      <c r="F142" s="85"/>
      <c r="M142" s="86"/>
    </row>
    <row r="143" spans="6:16" x14ac:dyDescent="0.25">
      <c r="F143" s="85"/>
      <c r="M143" s="86"/>
    </row>
    <row r="144" spans="6:16" x14ac:dyDescent="0.25">
      <c r="F144" s="85"/>
      <c r="M144" s="86"/>
    </row>
    <row r="145" spans="6:13" x14ac:dyDescent="0.25">
      <c r="F145" s="85"/>
      <c r="M145" s="86"/>
    </row>
    <row r="146" spans="6:13" x14ac:dyDescent="0.25">
      <c r="F146" s="85"/>
      <c r="M146" s="86"/>
    </row>
    <row r="147" spans="6:13" x14ac:dyDescent="0.25">
      <c r="F147" s="85"/>
      <c r="M147" s="86"/>
    </row>
    <row r="148" spans="6:13" x14ac:dyDescent="0.25">
      <c r="F148" s="85"/>
      <c r="M148" s="86"/>
    </row>
    <row r="149" spans="6:13" x14ac:dyDescent="0.25">
      <c r="F149" s="85"/>
      <c r="M149" s="86"/>
    </row>
    <row r="150" spans="6:13" x14ac:dyDescent="0.25">
      <c r="F150" s="85"/>
      <c r="M150" s="86"/>
    </row>
    <row r="151" spans="6:13" x14ac:dyDescent="0.25">
      <c r="F151" s="85"/>
      <c r="M151" s="86"/>
    </row>
    <row r="152" spans="6:13" x14ac:dyDescent="0.25">
      <c r="F152" s="85"/>
      <c r="M152" s="86"/>
    </row>
    <row r="153" spans="6:13" x14ac:dyDescent="0.25">
      <c r="F153" s="85"/>
      <c r="M153" s="86"/>
    </row>
    <row r="154" spans="6:13" x14ac:dyDescent="0.25">
      <c r="F154" s="85"/>
      <c r="M154" s="86"/>
    </row>
    <row r="155" spans="6:13" x14ac:dyDescent="0.25">
      <c r="F155" s="85"/>
      <c r="M155" s="86"/>
    </row>
    <row r="156" spans="6:13" x14ac:dyDescent="0.25">
      <c r="F156" s="85"/>
      <c r="M156" s="86"/>
    </row>
    <row r="157" spans="6:13" x14ac:dyDescent="0.25">
      <c r="F157" s="85"/>
      <c r="M157" s="86"/>
    </row>
    <row r="158" spans="6:13" x14ac:dyDescent="0.25">
      <c r="F158" s="85"/>
      <c r="M158" s="86"/>
    </row>
    <row r="159" spans="6:13" x14ac:dyDescent="0.25">
      <c r="F159" s="85"/>
      <c r="M159" s="86"/>
    </row>
    <row r="160" spans="6:13" x14ac:dyDescent="0.25">
      <c r="F160" s="85"/>
      <c r="M160" s="86"/>
    </row>
    <row r="161" spans="6:13" x14ac:dyDescent="0.25">
      <c r="F161" s="85"/>
      <c r="M161" s="86"/>
    </row>
    <row r="162" spans="6:13" x14ac:dyDescent="0.25">
      <c r="F162" s="85"/>
      <c r="M162" s="86"/>
    </row>
    <row r="163" spans="6:13" x14ac:dyDescent="0.25">
      <c r="F163" s="85"/>
      <c r="M163" s="86"/>
    </row>
    <row r="164" spans="6:13" x14ac:dyDescent="0.25">
      <c r="F164" s="85"/>
      <c r="M164" s="86"/>
    </row>
    <row r="165" spans="6:13" x14ac:dyDescent="0.25">
      <c r="F165" s="85"/>
      <c r="M165" s="86"/>
    </row>
    <row r="166" spans="6:13" x14ac:dyDescent="0.25">
      <c r="F166" s="85"/>
      <c r="M166" s="86"/>
    </row>
    <row r="167" spans="6:13" x14ac:dyDescent="0.25">
      <c r="F167" s="85"/>
      <c r="M167" s="86"/>
    </row>
    <row r="168" spans="6:13" x14ac:dyDescent="0.25">
      <c r="F168" s="85"/>
      <c r="M168" s="86"/>
    </row>
    <row r="169" spans="6:13" x14ac:dyDescent="0.25">
      <c r="F169" s="85"/>
      <c r="M169" s="86"/>
    </row>
    <row r="170" spans="6:13" x14ac:dyDescent="0.25">
      <c r="F170" s="85"/>
      <c r="M170" s="86"/>
    </row>
    <row r="171" spans="6:13" x14ac:dyDescent="0.25">
      <c r="F171" s="85"/>
      <c r="M171" s="86"/>
    </row>
    <row r="172" spans="6:13" x14ac:dyDescent="0.25">
      <c r="F172" s="85"/>
      <c r="M172" s="86"/>
    </row>
    <row r="173" spans="6:13" x14ac:dyDescent="0.25">
      <c r="F173" s="85"/>
      <c r="M173" s="86"/>
    </row>
    <row r="174" spans="6:13" x14ac:dyDescent="0.25">
      <c r="F174" s="85"/>
      <c r="M174" s="86"/>
    </row>
    <row r="175" spans="6:13" x14ac:dyDescent="0.25">
      <c r="F175" s="85"/>
      <c r="M175" s="86"/>
    </row>
    <row r="176" spans="6:13" x14ac:dyDescent="0.25">
      <c r="F176" s="85"/>
      <c r="M176" s="86"/>
    </row>
    <row r="177" spans="6:13" x14ac:dyDescent="0.25">
      <c r="F177" s="85"/>
      <c r="M177" s="86"/>
    </row>
    <row r="178" spans="6:13" x14ac:dyDescent="0.25">
      <c r="F178" s="85"/>
      <c r="M178" s="86"/>
    </row>
    <row r="179" spans="6:13" x14ac:dyDescent="0.25">
      <c r="F179" s="85"/>
      <c r="M179" s="86"/>
    </row>
    <row r="180" spans="6:13" x14ac:dyDescent="0.25">
      <c r="F180" s="85"/>
      <c r="M180" s="86"/>
    </row>
    <row r="181" spans="6:13" x14ac:dyDescent="0.25">
      <c r="F181" s="85"/>
      <c r="M181" s="86"/>
    </row>
    <row r="182" spans="6:13" x14ac:dyDescent="0.25">
      <c r="F182" s="85"/>
      <c r="M182" s="86"/>
    </row>
    <row r="183" spans="6:13" x14ac:dyDescent="0.25">
      <c r="F183" s="85"/>
      <c r="M183" s="86"/>
    </row>
    <row r="184" spans="6:13" x14ac:dyDescent="0.25">
      <c r="F184" s="85"/>
      <c r="M184" s="86"/>
    </row>
    <row r="185" spans="6:13" x14ac:dyDescent="0.25">
      <c r="F185" s="85"/>
      <c r="M185" s="86"/>
    </row>
    <row r="186" spans="6:13" x14ac:dyDescent="0.25">
      <c r="F186" s="85"/>
      <c r="M186" s="86"/>
    </row>
    <row r="187" spans="6:13" x14ac:dyDescent="0.25">
      <c r="F187" s="85"/>
      <c r="M187" s="86"/>
    </row>
    <row r="188" spans="6:13" x14ac:dyDescent="0.25">
      <c r="F188" s="85"/>
      <c r="M188" s="86"/>
    </row>
    <row r="189" spans="6:13" x14ac:dyDescent="0.25">
      <c r="F189" s="85"/>
      <c r="M189" s="86"/>
    </row>
    <row r="190" spans="6:13" x14ac:dyDescent="0.25">
      <c r="F190" s="85"/>
      <c r="M190" s="86"/>
    </row>
    <row r="191" spans="6:13" x14ac:dyDescent="0.25">
      <c r="F191" s="85"/>
      <c r="M191" s="86"/>
    </row>
    <row r="192" spans="6:13" x14ac:dyDescent="0.25">
      <c r="F192" s="85"/>
      <c r="M192" s="86"/>
    </row>
    <row r="193" spans="6:13" x14ac:dyDescent="0.25">
      <c r="F193" s="85"/>
      <c r="M193" s="86"/>
    </row>
    <row r="194" spans="6:13" x14ac:dyDescent="0.25">
      <c r="F194" s="85"/>
      <c r="M194" s="86"/>
    </row>
    <row r="195" spans="6:13" x14ac:dyDescent="0.25">
      <c r="F195" s="85"/>
      <c r="M195" s="86"/>
    </row>
    <row r="196" spans="6:13" x14ac:dyDescent="0.25">
      <c r="F196" s="85"/>
      <c r="M196" s="86"/>
    </row>
    <row r="197" spans="6:13" x14ac:dyDescent="0.25">
      <c r="F197" s="85"/>
      <c r="M197" s="86"/>
    </row>
    <row r="198" spans="6:13" x14ac:dyDescent="0.25">
      <c r="F198" s="85"/>
      <c r="M198" s="86"/>
    </row>
    <row r="199" spans="6:13" x14ac:dyDescent="0.25">
      <c r="F199" s="85"/>
      <c r="M199" s="86"/>
    </row>
    <row r="200" spans="6:13" x14ac:dyDescent="0.25">
      <c r="F200" s="85"/>
      <c r="M200" s="86"/>
    </row>
    <row r="201" spans="6:13" x14ac:dyDescent="0.25">
      <c r="F201" s="85"/>
      <c r="M201" s="86"/>
    </row>
    <row r="202" spans="6:13" x14ac:dyDescent="0.25">
      <c r="F202" s="85"/>
      <c r="M202" s="86"/>
    </row>
    <row r="203" spans="6:13" x14ac:dyDescent="0.25">
      <c r="F203" s="85"/>
      <c r="M203" s="86"/>
    </row>
    <row r="204" spans="6:13" x14ac:dyDescent="0.25">
      <c r="F204" s="85"/>
      <c r="M204" s="86"/>
    </row>
    <row r="205" spans="6:13" x14ac:dyDescent="0.25">
      <c r="F205" s="85"/>
      <c r="M205" s="86"/>
    </row>
    <row r="206" spans="6:13" x14ac:dyDescent="0.25">
      <c r="F206" s="85"/>
      <c r="M206" s="86"/>
    </row>
    <row r="207" spans="6:13" x14ac:dyDescent="0.25">
      <c r="F207" s="85"/>
      <c r="M207" s="86"/>
    </row>
    <row r="208" spans="6:13" x14ac:dyDescent="0.25">
      <c r="F208" s="85"/>
      <c r="M208" s="86"/>
    </row>
    <row r="209" spans="6:13" x14ac:dyDescent="0.25">
      <c r="F209" s="85"/>
      <c r="M209" s="86"/>
    </row>
    <row r="210" spans="6:13" x14ac:dyDescent="0.25">
      <c r="F210" s="85"/>
      <c r="M210" s="86"/>
    </row>
    <row r="211" spans="6:13" x14ac:dyDescent="0.25">
      <c r="F211" s="85"/>
      <c r="M211" s="86"/>
    </row>
    <row r="212" spans="6:13" x14ac:dyDescent="0.25">
      <c r="F212" s="85"/>
      <c r="M212" s="86"/>
    </row>
    <row r="213" spans="6:13" x14ac:dyDescent="0.25">
      <c r="F213" s="85"/>
      <c r="M213" s="86"/>
    </row>
    <row r="214" spans="6:13" x14ac:dyDescent="0.25">
      <c r="F214" s="85"/>
      <c r="M214" s="86"/>
    </row>
    <row r="215" spans="6:13" x14ac:dyDescent="0.25">
      <c r="F215" s="85"/>
      <c r="M215" s="86"/>
    </row>
    <row r="216" spans="6:13" x14ac:dyDescent="0.25">
      <c r="F216" s="85"/>
      <c r="M216" s="86"/>
    </row>
    <row r="217" spans="6:13" x14ac:dyDescent="0.25">
      <c r="F217" s="85"/>
      <c r="M217" s="86"/>
    </row>
    <row r="218" spans="6:13" x14ac:dyDescent="0.25">
      <c r="F218" s="85"/>
      <c r="M218" s="86"/>
    </row>
    <row r="219" spans="6:13" x14ac:dyDescent="0.25">
      <c r="F219" s="85"/>
    </row>
    <row r="220" spans="6:13" x14ac:dyDescent="0.25">
      <c r="F220" s="85"/>
    </row>
    <row r="221" spans="6:13" x14ac:dyDescent="0.25">
      <c r="F221" s="85"/>
    </row>
    <row r="222" spans="6:13" x14ac:dyDescent="0.25">
      <c r="F222" s="85"/>
    </row>
    <row r="223" spans="6:13" x14ac:dyDescent="0.25">
      <c r="F223" s="85"/>
    </row>
    <row r="224" spans="6:13" x14ac:dyDescent="0.25">
      <c r="F224" s="85"/>
    </row>
    <row r="225" spans="6:6" x14ac:dyDescent="0.25">
      <c r="F225" s="85"/>
    </row>
    <row r="226" spans="6:6" x14ac:dyDescent="0.25">
      <c r="F226" s="85"/>
    </row>
    <row r="227" spans="6:6" x14ac:dyDescent="0.25">
      <c r="F227" s="85"/>
    </row>
    <row r="228" spans="6:6" x14ac:dyDescent="0.25">
      <c r="F228" s="85"/>
    </row>
    <row r="229" spans="6:6" x14ac:dyDescent="0.25">
      <c r="F229" s="85"/>
    </row>
    <row r="230" spans="6:6" x14ac:dyDescent="0.25">
      <c r="F230" s="85"/>
    </row>
    <row r="231" spans="6:6" x14ac:dyDescent="0.25">
      <c r="F231" s="85"/>
    </row>
    <row r="232" spans="6:6" x14ac:dyDescent="0.25">
      <c r="F232" s="85"/>
    </row>
    <row r="233" spans="6:6" x14ac:dyDescent="0.25">
      <c r="F233" s="85"/>
    </row>
    <row r="234" spans="6:6" x14ac:dyDescent="0.25">
      <c r="F234" s="85"/>
    </row>
    <row r="235" spans="6:6" x14ac:dyDescent="0.25">
      <c r="F235" s="85"/>
    </row>
    <row r="236" spans="6:6" x14ac:dyDescent="0.25">
      <c r="F236" s="85"/>
    </row>
    <row r="237" spans="6:6" x14ac:dyDescent="0.25">
      <c r="F237" s="85"/>
    </row>
    <row r="238" spans="6:6" x14ac:dyDescent="0.25">
      <c r="F238" s="85"/>
    </row>
    <row r="239" spans="6:6" x14ac:dyDescent="0.25">
      <c r="F239" s="85"/>
    </row>
    <row r="240" spans="6:6" x14ac:dyDescent="0.25">
      <c r="F240" s="85"/>
    </row>
    <row r="241" spans="6:6" x14ac:dyDescent="0.25">
      <c r="F241" s="85"/>
    </row>
    <row r="242" spans="6:6" x14ac:dyDescent="0.25">
      <c r="F242" s="85"/>
    </row>
    <row r="243" spans="6:6" x14ac:dyDescent="0.25">
      <c r="F243" s="85"/>
    </row>
    <row r="244" spans="6:6" x14ac:dyDescent="0.25">
      <c r="F244" s="85"/>
    </row>
    <row r="245" spans="6:6" x14ac:dyDescent="0.25">
      <c r="F245" s="85"/>
    </row>
    <row r="246" spans="6:6" x14ac:dyDescent="0.25">
      <c r="F246" s="85"/>
    </row>
    <row r="247" spans="6:6" x14ac:dyDescent="0.25">
      <c r="F247" s="85"/>
    </row>
    <row r="248" spans="6:6" x14ac:dyDescent="0.25">
      <c r="F248" s="85"/>
    </row>
    <row r="249" spans="6:6" x14ac:dyDescent="0.25">
      <c r="F249" s="85"/>
    </row>
    <row r="250" spans="6:6" x14ac:dyDescent="0.25">
      <c r="F250" s="85"/>
    </row>
    <row r="251" spans="6:6" x14ac:dyDescent="0.25">
      <c r="F251" s="85"/>
    </row>
    <row r="252" spans="6:6" x14ac:dyDescent="0.25">
      <c r="F252" s="85"/>
    </row>
    <row r="253" spans="6:6" x14ac:dyDescent="0.25">
      <c r="F253" s="85"/>
    </row>
    <row r="254" spans="6:6" x14ac:dyDescent="0.25">
      <c r="F254" s="85"/>
    </row>
    <row r="255" spans="6:6" x14ac:dyDescent="0.25">
      <c r="F255" s="85"/>
    </row>
    <row r="256" spans="6:6" x14ac:dyDescent="0.25">
      <c r="F256" s="85"/>
    </row>
    <row r="257" spans="6:6" x14ac:dyDescent="0.25">
      <c r="F257" s="85"/>
    </row>
    <row r="258" spans="6:6" x14ac:dyDescent="0.25">
      <c r="F258" s="85"/>
    </row>
    <row r="259" spans="6:6" x14ac:dyDescent="0.25">
      <c r="F259" s="85"/>
    </row>
    <row r="260" spans="6:6" x14ac:dyDescent="0.25">
      <c r="F260" s="85"/>
    </row>
    <row r="261" spans="6:6" x14ac:dyDescent="0.25">
      <c r="F261" s="85"/>
    </row>
    <row r="262" spans="6:6" x14ac:dyDescent="0.25">
      <c r="F262" s="85"/>
    </row>
    <row r="263" spans="6:6" x14ac:dyDescent="0.25">
      <c r="F263" s="85"/>
    </row>
    <row r="264" spans="6:6" x14ac:dyDescent="0.25">
      <c r="F264" s="85"/>
    </row>
    <row r="265" spans="6:6" x14ac:dyDescent="0.25">
      <c r="F265" s="85"/>
    </row>
    <row r="266" spans="6:6" x14ac:dyDescent="0.25">
      <c r="F266" s="85"/>
    </row>
    <row r="267" spans="6:6" x14ac:dyDescent="0.25">
      <c r="F267" s="85"/>
    </row>
    <row r="268" spans="6:6" x14ac:dyDescent="0.25">
      <c r="F268" s="85"/>
    </row>
    <row r="269" spans="6:6" x14ac:dyDescent="0.25">
      <c r="F269" s="85"/>
    </row>
    <row r="270" spans="6:6" x14ac:dyDescent="0.25">
      <c r="F270" s="85"/>
    </row>
    <row r="271" spans="6:6" x14ac:dyDescent="0.25">
      <c r="F271" s="85"/>
    </row>
    <row r="272" spans="6:6" x14ac:dyDescent="0.25">
      <c r="F272" s="85"/>
    </row>
    <row r="273" spans="6:6" x14ac:dyDescent="0.25">
      <c r="F273" s="85"/>
    </row>
    <row r="274" spans="6:6" x14ac:dyDescent="0.25">
      <c r="F274" s="85"/>
    </row>
    <row r="275" spans="6:6" x14ac:dyDescent="0.25">
      <c r="F275" s="85"/>
    </row>
    <row r="276" spans="6:6" x14ac:dyDescent="0.25">
      <c r="F276" s="85"/>
    </row>
    <row r="277" spans="6:6" x14ac:dyDescent="0.25">
      <c r="F277" s="85"/>
    </row>
    <row r="278" spans="6:6" x14ac:dyDescent="0.25">
      <c r="F278" s="85"/>
    </row>
    <row r="279" spans="6:6" x14ac:dyDescent="0.25">
      <c r="F279" s="85"/>
    </row>
    <row r="280" spans="6:6" x14ac:dyDescent="0.25">
      <c r="F280" s="85"/>
    </row>
    <row r="281" spans="6:6" x14ac:dyDescent="0.25">
      <c r="F281" s="85"/>
    </row>
    <row r="282" spans="6:6" x14ac:dyDescent="0.25">
      <c r="F282" s="85"/>
    </row>
    <row r="283" spans="6:6" x14ac:dyDescent="0.25">
      <c r="F283" s="85"/>
    </row>
    <row r="284" spans="6:6" x14ac:dyDescent="0.25">
      <c r="F284" s="85"/>
    </row>
    <row r="285" spans="6:6" x14ac:dyDescent="0.25">
      <c r="F285" s="85"/>
    </row>
    <row r="286" spans="6:6" x14ac:dyDescent="0.25">
      <c r="F286" s="85"/>
    </row>
    <row r="287" spans="6:6" x14ac:dyDescent="0.25">
      <c r="F287" s="85"/>
    </row>
    <row r="288" spans="6:6" x14ac:dyDescent="0.25">
      <c r="F288" s="85"/>
    </row>
    <row r="289" spans="6:6" x14ac:dyDescent="0.25">
      <c r="F289" s="85"/>
    </row>
    <row r="290" spans="6:6" x14ac:dyDescent="0.25">
      <c r="F290" s="85"/>
    </row>
    <row r="291" spans="6:6" x14ac:dyDescent="0.25">
      <c r="F291" s="85"/>
    </row>
    <row r="292" spans="6:6" x14ac:dyDescent="0.25">
      <c r="F292" s="85"/>
    </row>
    <row r="293" spans="6:6" x14ac:dyDescent="0.25">
      <c r="F293" s="85"/>
    </row>
    <row r="294" spans="6:6" x14ac:dyDescent="0.25">
      <c r="F294" s="85"/>
    </row>
    <row r="295" spans="6:6" x14ac:dyDescent="0.25">
      <c r="F295" s="85"/>
    </row>
    <row r="296" spans="6:6" x14ac:dyDescent="0.25">
      <c r="F296" s="85"/>
    </row>
    <row r="297" spans="6:6" x14ac:dyDescent="0.25">
      <c r="F297" s="85"/>
    </row>
    <row r="298" spans="6:6" x14ac:dyDescent="0.25">
      <c r="F298" s="85"/>
    </row>
    <row r="299" spans="6:6" x14ac:dyDescent="0.25">
      <c r="F299" s="85"/>
    </row>
    <row r="300" spans="6:6" x14ac:dyDescent="0.25">
      <c r="F300" s="85"/>
    </row>
    <row r="301" spans="6:6" x14ac:dyDescent="0.25">
      <c r="F301" s="85"/>
    </row>
    <row r="302" spans="6:6" x14ac:dyDescent="0.25">
      <c r="F302" s="85"/>
    </row>
    <row r="303" spans="6:6" x14ac:dyDescent="0.25">
      <c r="F303" s="85"/>
    </row>
    <row r="304" spans="6:6" x14ac:dyDescent="0.25">
      <c r="F304" s="85"/>
    </row>
    <row r="305" spans="6:6" x14ac:dyDescent="0.25">
      <c r="F305" s="85"/>
    </row>
    <row r="306" spans="6:6" x14ac:dyDescent="0.25">
      <c r="F306" s="85"/>
    </row>
    <row r="307" spans="6:6" x14ac:dyDescent="0.25">
      <c r="F307" s="85"/>
    </row>
    <row r="308" spans="6:6" x14ac:dyDescent="0.25">
      <c r="F308" s="85"/>
    </row>
    <row r="309" spans="6:6" x14ac:dyDescent="0.25">
      <c r="F309" s="85"/>
    </row>
    <row r="310" spans="6:6" x14ac:dyDescent="0.25">
      <c r="F310" s="85"/>
    </row>
    <row r="311" spans="6:6" x14ac:dyDescent="0.25">
      <c r="F311" s="85"/>
    </row>
    <row r="312" spans="6:6" x14ac:dyDescent="0.25">
      <c r="F312" s="85"/>
    </row>
    <row r="313" spans="6:6" x14ac:dyDescent="0.25">
      <c r="F313" s="85"/>
    </row>
    <row r="314" spans="6:6" x14ac:dyDescent="0.25">
      <c r="F314" s="85"/>
    </row>
    <row r="315" spans="6:6" x14ac:dyDescent="0.25">
      <c r="F315" s="85"/>
    </row>
    <row r="316" spans="6:6" x14ac:dyDescent="0.25">
      <c r="F316" s="85"/>
    </row>
    <row r="317" spans="6:6" x14ac:dyDescent="0.25">
      <c r="F317" s="85"/>
    </row>
    <row r="318" spans="6:6" x14ac:dyDescent="0.25">
      <c r="F318" s="85"/>
    </row>
    <row r="319" spans="6:6" x14ac:dyDescent="0.25">
      <c r="F319" s="85"/>
    </row>
    <row r="320" spans="6:6" x14ac:dyDescent="0.25">
      <c r="F320" s="85"/>
    </row>
    <row r="321" spans="6:6" x14ac:dyDescent="0.25">
      <c r="F321" s="85"/>
    </row>
    <row r="322" spans="6:6" x14ac:dyDescent="0.25">
      <c r="F322" s="85"/>
    </row>
    <row r="323" spans="6:6" x14ac:dyDescent="0.25">
      <c r="F323" s="85"/>
    </row>
    <row r="324" spans="6:6" x14ac:dyDescent="0.25">
      <c r="F324" s="85"/>
    </row>
    <row r="325" spans="6:6" x14ac:dyDescent="0.25">
      <c r="F325" s="85"/>
    </row>
    <row r="326" spans="6:6" x14ac:dyDescent="0.25">
      <c r="F326" s="85"/>
    </row>
    <row r="327" spans="6:6" x14ac:dyDescent="0.25">
      <c r="F327" s="85"/>
    </row>
    <row r="328" spans="6:6" x14ac:dyDescent="0.25">
      <c r="F328" s="85"/>
    </row>
    <row r="329" spans="6:6" x14ac:dyDescent="0.25">
      <c r="F329" s="85"/>
    </row>
    <row r="330" spans="6:6" x14ac:dyDescent="0.25">
      <c r="F330" s="85"/>
    </row>
    <row r="331" spans="6:6" x14ac:dyDescent="0.25">
      <c r="F331" s="85"/>
    </row>
    <row r="332" spans="6:6" x14ac:dyDescent="0.25">
      <c r="F332" s="85"/>
    </row>
    <row r="333" spans="6:6" x14ac:dyDescent="0.25">
      <c r="F333" s="85"/>
    </row>
    <row r="334" spans="6:6" x14ac:dyDescent="0.25">
      <c r="F334" s="85"/>
    </row>
    <row r="335" spans="6:6" x14ac:dyDescent="0.25">
      <c r="F335" s="85"/>
    </row>
    <row r="336" spans="6:6" x14ac:dyDescent="0.25">
      <c r="F336" s="85"/>
    </row>
    <row r="337" spans="6:6" x14ac:dyDescent="0.25">
      <c r="F337" s="85"/>
    </row>
    <row r="338" spans="6:6" x14ac:dyDescent="0.25">
      <c r="F338" s="85"/>
    </row>
    <row r="339" spans="6:6" x14ac:dyDescent="0.25">
      <c r="F339" s="85"/>
    </row>
    <row r="340" spans="6:6" x14ac:dyDescent="0.25">
      <c r="F340" s="85"/>
    </row>
    <row r="341" spans="6:6" x14ac:dyDescent="0.25">
      <c r="F341" s="85"/>
    </row>
    <row r="342" spans="6:6" x14ac:dyDescent="0.25">
      <c r="F342" s="85"/>
    </row>
    <row r="343" spans="6:6" x14ac:dyDescent="0.25">
      <c r="F343" s="85"/>
    </row>
    <row r="344" spans="6:6" x14ac:dyDescent="0.25">
      <c r="F344" s="85"/>
    </row>
    <row r="345" spans="6:6" x14ac:dyDescent="0.25">
      <c r="F345" s="85"/>
    </row>
    <row r="346" spans="6:6" x14ac:dyDescent="0.25">
      <c r="F346" s="85"/>
    </row>
    <row r="347" spans="6:6" x14ac:dyDescent="0.25">
      <c r="F347" s="85"/>
    </row>
    <row r="348" spans="6:6" x14ac:dyDescent="0.25">
      <c r="F348" s="85"/>
    </row>
    <row r="349" spans="6:6" x14ac:dyDescent="0.25">
      <c r="F349" s="85"/>
    </row>
    <row r="350" spans="6:6" x14ac:dyDescent="0.25">
      <c r="F350" s="85"/>
    </row>
    <row r="351" spans="6:6" x14ac:dyDescent="0.25">
      <c r="F351" s="85"/>
    </row>
    <row r="352" spans="6:6" x14ac:dyDescent="0.25">
      <c r="F352" s="85"/>
    </row>
    <row r="353" spans="6:6" x14ac:dyDescent="0.25">
      <c r="F353" s="85"/>
    </row>
    <row r="354" spans="6:6" x14ac:dyDescent="0.25">
      <c r="F354" s="85"/>
    </row>
    <row r="355" spans="6:6" x14ac:dyDescent="0.25">
      <c r="F355" s="85"/>
    </row>
    <row r="356" spans="6:6" x14ac:dyDescent="0.25">
      <c r="F356" s="85"/>
    </row>
    <row r="357" spans="6:6" x14ac:dyDescent="0.25">
      <c r="F357" s="85"/>
    </row>
    <row r="358" spans="6:6" x14ac:dyDescent="0.25">
      <c r="F358" s="85"/>
    </row>
    <row r="359" spans="6:6" x14ac:dyDescent="0.25">
      <c r="F359" s="85"/>
    </row>
    <row r="360" spans="6:6" x14ac:dyDescent="0.25">
      <c r="F360" s="85"/>
    </row>
    <row r="361" spans="6:6" x14ac:dyDescent="0.25">
      <c r="F361" s="85"/>
    </row>
    <row r="362" spans="6:6" x14ac:dyDescent="0.25">
      <c r="F362" s="85"/>
    </row>
    <row r="363" spans="6:6" x14ac:dyDescent="0.25">
      <c r="F363" s="85"/>
    </row>
    <row r="364" spans="6:6" x14ac:dyDescent="0.25">
      <c r="F364" s="85"/>
    </row>
    <row r="365" spans="6:6" x14ac:dyDescent="0.25">
      <c r="F365" s="85"/>
    </row>
    <row r="366" spans="6:6" x14ac:dyDescent="0.25">
      <c r="F366" s="85"/>
    </row>
    <row r="367" spans="6:6" x14ac:dyDescent="0.25">
      <c r="F367" s="85"/>
    </row>
    <row r="368" spans="6:6" x14ac:dyDescent="0.25">
      <c r="F368" s="85"/>
    </row>
    <row r="369" spans="6:6" x14ac:dyDescent="0.25">
      <c r="F369" s="85"/>
    </row>
    <row r="370" spans="6:6" x14ac:dyDescent="0.25">
      <c r="F370" s="85"/>
    </row>
    <row r="371" spans="6:6" x14ac:dyDescent="0.25">
      <c r="F371" s="85"/>
    </row>
    <row r="372" spans="6:6" x14ac:dyDescent="0.25">
      <c r="F372" s="85"/>
    </row>
    <row r="373" spans="6:6" x14ac:dyDescent="0.25">
      <c r="F373" s="85"/>
    </row>
    <row r="374" spans="6:6" x14ac:dyDescent="0.25">
      <c r="F374" s="85"/>
    </row>
    <row r="375" spans="6:6" x14ac:dyDescent="0.25">
      <c r="F375" s="85"/>
    </row>
    <row r="376" spans="6:6" x14ac:dyDescent="0.25">
      <c r="F376" s="85"/>
    </row>
    <row r="377" spans="6:6" x14ac:dyDescent="0.25">
      <c r="F377" s="85"/>
    </row>
    <row r="378" spans="6:6" x14ac:dyDescent="0.25">
      <c r="F378" s="85"/>
    </row>
    <row r="379" spans="6:6" x14ac:dyDescent="0.25">
      <c r="F379" s="85"/>
    </row>
    <row r="380" spans="6:6" x14ac:dyDescent="0.25">
      <c r="F380" s="85"/>
    </row>
    <row r="381" spans="6:6" x14ac:dyDescent="0.25">
      <c r="F381" s="85"/>
    </row>
    <row r="382" spans="6:6" x14ac:dyDescent="0.25">
      <c r="F382" s="85"/>
    </row>
    <row r="383" spans="6:6" x14ac:dyDescent="0.25">
      <c r="F383" s="85"/>
    </row>
    <row r="384" spans="6:6" x14ac:dyDescent="0.25">
      <c r="F384" s="85"/>
    </row>
    <row r="385" spans="6:6" x14ac:dyDescent="0.25">
      <c r="F385" s="85"/>
    </row>
    <row r="386" spans="6:6" x14ac:dyDescent="0.25">
      <c r="F386" s="85"/>
    </row>
    <row r="387" spans="6:6" x14ac:dyDescent="0.25">
      <c r="F387" s="85"/>
    </row>
    <row r="388" spans="6:6" x14ac:dyDescent="0.25">
      <c r="F388" s="85"/>
    </row>
    <row r="389" spans="6:6" x14ac:dyDescent="0.25">
      <c r="F389" s="85"/>
    </row>
    <row r="390" spans="6:6" x14ac:dyDescent="0.25">
      <c r="F390" s="85"/>
    </row>
    <row r="391" spans="6:6" x14ac:dyDescent="0.25">
      <c r="F391" s="85"/>
    </row>
    <row r="392" spans="6:6" x14ac:dyDescent="0.25">
      <c r="F392" s="85"/>
    </row>
    <row r="393" spans="6:6" x14ac:dyDescent="0.25">
      <c r="F393" s="85"/>
    </row>
    <row r="394" spans="6:6" x14ac:dyDescent="0.25">
      <c r="F394" s="85"/>
    </row>
    <row r="395" spans="6:6" x14ac:dyDescent="0.25">
      <c r="F395" s="85"/>
    </row>
    <row r="396" spans="6:6" x14ac:dyDescent="0.25">
      <c r="F396" s="85"/>
    </row>
    <row r="397" spans="6:6" x14ac:dyDescent="0.25">
      <c r="F397" s="85"/>
    </row>
    <row r="398" spans="6:6" x14ac:dyDescent="0.25">
      <c r="F398" s="85"/>
    </row>
    <row r="399" spans="6:6" x14ac:dyDescent="0.25">
      <c r="F399" s="85"/>
    </row>
    <row r="400" spans="6:6" x14ac:dyDescent="0.25">
      <c r="F400" s="85"/>
    </row>
    <row r="401" spans="6:6" x14ac:dyDescent="0.25">
      <c r="F401" s="85"/>
    </row>
    <row r="402" spans="6:6" x14ac:dyDescent="0.25">
      <c r="F402" s="85"/>
    </row>
    <row r="403" spans="6:6" x14ac:dyDescent="0.25">
      <c r="F403" s="85"/>
    </row>
    <row r="404" spans="6:6" x14ac:dyDescent="0.25">
      <c r="F404" s="85"/>
    </row>
    <row r="405" spans="6:6" x14ac:dyDescent="0.25">
      <c r="F405" s="85"/>
    </row>
    <row r="406" spans="6:6" x14ac:dyDescent="0.25">
      <c r="F406" s="85"/>
    </row>
    <row r="407" spans="6:6" x14ac:dyDescent="0.25">
      <c r="F407" s="85"/>
    </row>
    <row r="408" spans="6:6" x14ac:dyDescent="0.25">
      <c r="F408" s="85"/>
    </row>
    <row r="409" spans="6:6" x14ac:dyDescent="0.25">
      <c r="F409" s="85"/>
    </row>
    <row r="410" spans="6:6" x14ac:dyDescent="0.25">
      <c r="F410" s="85"/>
    </row>
    <row r="411" spans="6:6" x14ac:dyDescent="0.25">
      <c r="F411" s="85"/>
    </row>
    <row r="412" spans="6:6" x14ac:dyDescent="0.25">
      <c r="F412" s="85"/>
    </row>
    <row r="413" spans="6:6" x14ac:dyDescent="0.25">
      <c r="F413" s="85"/>
    </row>
    <row r="414" spans="6:6" x14ac:dyDescent="0.25">
      <c r="F414" s="85"/>
    </row>
    <row r="415" spans="6:6" x14ac:dyDescent="0.25">
      <c r="F415" s="85"/>
    </row>
    <row r="416" spans="6:6" x14ac:dyDescent="0.25">
      <c r="F416" s="85"/>
    </row>
    <row r="417" spans="6:6" x14ac:dyDescent="0.25">
      <c r="F417" s="85"/>
    </row>
    <row r="418" spans="6:6" x14ac:dyDescent="0.25">
      <c r="F418" s="85"/>
    </row>
    <row r="419" spans="6:6" x14ac:dyDescent="0.25">
      <c r="F419" s="85"/>
    </row>
    <row r="420" spans="6:6" x14ac:dyDescent="0.25">
      <c r="F420" s="85"/>
    </row>
    <row r="421" spans="6:6" x14ac:dyDescent="0.25">
      <c r="F421" s="85"/>
    </row>
    <row r="422" spans="6:6" x14ac:dyDescent="0.25">
      <c r="F422" s="85"/>
    </row>
    <row r="423" spans="6:6" x14ac:dyDescent="0.25">
      <c r="F423" s="85"/>
    </row>
    <row r="424" spans="6:6" x14ac:dyDescent="0.25">
      <c r="F424" s="85"/>
    </row>
    <row r="425" spans="6:6" x14ac:dyDescent="0.25">
      <c r="F425" s="85"/>
    </row>
    <row r="426" spans="6:6" x14ac:dyDescent="0.25">
      <c r="F426" s="85"/>
    </row>
    <row r="427" spans="6:6" x14ac:dyDescent="0.25">
      <c r="F427" s="85"/>
    </row>
    <row r="428" spans="6:6" x14ac:dyDescent="0.25">
      <c r="F428" s="85"/>
    </row>
    <row r="429" spans="6:6" x14ac:dyDescent="0.25">
      <c r="F429" s="85"/>
    </row>
    <row r="430" spans="6:6" x14ac:dyDescent="0.25">
      <c r="F430" s="85"/>
    </row>
    <row r="431" spans="6:6" x14ac:dyDescent="0.25">
      <c r="F431" s="85"/>
    </row>
    <row r="432" spans="6:6" x14ac:dyDescent="0.25">
      <c r="F432" s="85"/>
    </row>
    <row r="433" spans="6:6" x14ac:dyDescent="0.25">
      <c r="F433" s="85"/>
    </row>
    <row r="434" spans="6:6" x14ac:dyDescent="0.25">
      <c r="F434" s="85"/>
    </row>
    <row r="435" spans="6:6" x14ac:dyDescent="0.25">
      <c r="F435" s="85"/>
    </row>
    <row r="436" spans="6:6" x14ac:dyDescent="0.25">
      <c r="F436" s="85"/>
    </row>
    <row r="437" spans="6:6" x14ac:dyDescent="0.25">
      <c r="F437" s="85"/>
    </row>
    <row r="438" spans="6:6" x14ac:dyDescent="0.25">
      <c r="F438" s="85"/>
    </row>
    <row r="439" spans="6:6" x14ac:dyDescent="0.25">
      <c r="F439" s="85"/>
    </row>
    <row r="440" spans="6:6" x14ac:dyDescent="0.25">
      <c r="F440" s="85"/>
    </row>
    <row r="441" spans="6:6" x14ac:dyDescent="0.25">
      <c r="F441" s="85"/>
    </row>
    <row r="442" spans="6:6" x14ac:dyDescent="0.25">
      <c r="F442" s="85"/>
    </row>
    <row r="443" spans="6:6" x14ac:dyDescent="0.25">
      <c r="F443" s="85"/>
    </row>
    <row r="444" spans="6:6" x14ac:dyDescent="0.25">
      <c r="F444" s="85"/>
    </row>
    <row r="445" spans="6:6" x14ac:dyDescent="0.25">
      <c r="F445" s="85"/>
    </row>
    <row r="446" spans="6:6" x14ac:dyDescent="0.25">
      <c r="F446" s="85"/>
    </row>
    <row r="447" spans="6:6" x14ac:dyDescent="0.25">
      <c r="F447" s="85"/>
    </row>
    <row r="448" spans="6:6" x14ac:dyDescent="0.25">
      <c r="F448" s="85"/>
    </row>
    <row r="449" spans="6:6" x14ac:dyDescent="0.25">
      <c r="F449" s="85"/>
    </row>
    <row r="450" spans="6:6" x14ac:dyDescent="0.25">
      <c r="F450" s="85"/>
    </row>
    <row r="451" spans="6:6" x14ac:dyDescent="0.25">
      <c r="F451" s="85"/>
    </row>
    <row r="452" spans="6:6" x14ac:dyDescent="0.25">
      <c r="F452" s="85"/>
    </row>
    <row r="453" spans="6:6" x14ac:dyDescent="0.25">
      <c r="F453" s="85"/>
    </row>
    <row r="454" spans="6:6" x14ac:dyDescent="0.25">
      <c r="F454" s="85"/>
    </row>
    <row r="455" spans="6:6" x14ac:dyDescent="0.25">
      <c r="F455" s="85"/>
    </row>
    <row r="456" spans="6:6" x14ac:dyDescent="0.25">
      <c r="F456" s="85"/>
    </row>
    <row r="457" spans="6:6" x14ac:dyDescent="0.25">
      <c r="F457" s="85"/>
    </row>
    <row r="458" spans="6:6" x14ac:dyDescent="0.25">
      <c r="F458" s="85"/>
    </row>
    <row r="459" spans="6:6" x14ac:dyDescent="0.25">
      <c r="F459" s="85"/>
    </row>
    <row r="460" spans="6:6" x14ac:dyDescent="0.25">
      <c r="F460" s="85"/>
    </row>
    <row r="461" spans="6:6" x14ac:dyDescent="0.25">
      <c r="F461" s="85"/>
    </row>
    <row r="462" spans="6:6" x14ac:dyDescent="0.25">
      <c r="F462" s="85"/>
    </row>
    <row r="463" spans="6:6" x14ac:dyDescent="0.25">
      <c r="F463" s="85"/>
    </row>
    <row r="464" spans="6:6" x14ac:dyDescent="0.25">
      <c r="F464" s="85"/>
    </row>
    <row r="465" spans="6:6" x14ac:dyDescent="0.25">
      <c r="F465" s="85"/>
    </row>
    <row r="466" spans="6:6" x14ac:dyDescent="0.25">
      <c r="F466" s="85"/>
    </row>
    <row r="467" spans="6:6" x14ac:dyDescent="0.25">
      <c r="F467" s="85"/>
    </row>
    <row r="468" spans="6:6" x14ac:dyDescent="0.25">
      <c r="F468" s="85"/>
    </row>
    <row r="469" spans="6:6" x14ac:dyDescent="0.25">
      <c r="F469" s="85"/>
    </row>
    <row r="470" spans="6:6" x14ac:dyDescent="0.25">
      <c r="F470" s="85"/>
    </row>
    <row r="471" spans="6:6" x14ac:dyDescent="0.25">
      <c r="F471" s="85"/>
    </row>
    <row r="472" spans="6:6" x14ac:dyDescent="0.25">
      <c r="F472" s="85"/>
    </row>
    <row r="473" spans="6:6" x14ac:dyDescent="0.25">
      <c r="F473" s="85"/>
    </row>
    <row r="474" spans="6:6" x14ac:dyDescent="0.25">
      <c r="F474" s="85"/>
    </row>
    <row r="475" spans="6:6" x14ac:dyDescent="0.25">
      <c r="F475" s="85"/>
    </row>
    <row r="476" spans="6:6" x14ac:dyDescent="0.25">
      <c r="F476" s="85"/>
    </row>
    <row r="477" spans="6:6" x14ac:dyDescent="0.25">
      <c r="F477" s="85"/>
    </row>
    <row r="478" spans="6:6" x14ac:dyDescent="0.25">
      <c r="F478" s="85"/>
    </row>
    <row r="479" spans="6:6" x14ac:dyDescent="0.25">
      <c r="F479" s="85"/>
    </row>
    <row r="480" spans="6:6" x14ac:dyDescent="0.25">
      <c r="F480" s="85"/>
    </row>
    <row r="481" spans="6:6" x14ac:dyDescent="0.25">
      <c r="F481" s="85"/>
    </row>
    <row r="482" spans="6:6" x14ac:dyDescent="0.25">
      <c r="F482" s="85"/>
    </row>
    <row r="483" spans="6:6" x14ac:dyDescent="0.25">
      <c r="F483" s="85"/>
    </row>
    <row r="484" spans="6:6" x14ac:dyDescent="0.25">
      <c r="F484" s="85"/>
    </row>
    <row r="485" spans="6:6" x14ac:dyDescent="0.25">
      <c r="F485" s="85"/>
    </row>
    <row r="486" spans="6:6" x14ac:dyDescent="0.25">
      <c r="F486" s="85"/>
    </row>
    <row r="487" spans="6:6" x14ac:dyDescent="0.25">
      <c r="F487" s="85"/>
    </row>
    <row r="488" spans="6:6" x14ac:dyDescent="0.25">
      <c r="F488" s="85"/>
    </row>
    <row r="489" spans="6:6" x14ac:dyDescent="0.25">
      <c r="F489" s="85"/>
    </row>
    <row r="490" spans="6:6" x14ac:dyDescent="0.25">
      <c r="F490" s="85"/>
    </row>
    <row r="491" spans="6:6" x14ac:dyDescent="0.25">
      <c r="F491" s="85"/>
    </row>
    <row r="492" spans="6:6" x14ac:dyDescent="0.25">
      <c r="F492" s="85"/>
    </row>
    <row r="493" spans="6:6" x14ac:dyDescent="0.25">
      <c r="F493" s="85"/>
    </row>
    <row r="494" spans="6:6" x14ac:dyDescent="0.25">
      <c r="F494" s="85"/>
    </row>
    <row r="495" spans="6:6" x14ac:dyDescent="0.25">
      <c r="F495" s="85"/>
    </row>
    <row r="496" spans="6:6" x14ac:dyDescent="0.25">
      <c r="F496" s="85"/>
    </row>
    <row r="497" spans="6:6" x14ac:dyDescent="0.25">
      <c r="F497" s="85"/>
    </row>
    <row r="498" spans="6:6" x14ac:dyDescent="0.25">
      <c r="F498" s="85"/>
    </row>
    <row r="499" spans="6:6" x14ac:dyDescent="0.25">
      <c r="F499" s="85"/>
    </row>
    <row r="500" spans="6:6" x14ac:dyDescent="0.25">
      <c r="F500" s="85"/>
    </row>
    <row r="501" spans="6:6" x14ac:dyDescent="0.25">
      <c r="F501" s="85"/>
    </row>
    <row r="502" spans="6:6" x14ac:dyDescent="0.25">
      <c r="F502" s="85"/>
    </row>
    <row r="503" spans="6:6" x14ac:dyDescent="0.25">
      <c r="F503" s="85"/>
    </row>
    <row r="504" spans="6:6" x14ac:dyDescent="0.25">
      <c r="F504" s="85"/>
    </row>
    <row r="505" spans="6:6" x14ac:dyDescent="0.25">
      <c r="F505" s="85"/>
    </row>
    <row r="506" spans="6:6" x14ac:dyDescent="0.25">
      <c r="F506" s="85"/>
    </row>
    <row r="507" spans="6:6" x14ac:dyDescent="0.25">
      <c r="F507" s="85"/>
    </row>
    <row r="508" spans="6:6" x14ac:dyDescent="0.25">
      <c r="F508" s="85"/>
    </row>
    <row r="509" spans="6:6" x14ac:dyDescent="0.25">
      <c r="F509" s="85"/>
    </row>
    <row r="510" spans="6:6" x14ac:dyDescent="0.25">
      <c r="F510" s="85"/>
    </row>
    <row r="511" spans="6:6" x14ac:dyDescent="0.25">
      <c r="F511" s="85"/>
    </row>
    <row r="512" spans="6:6" x14ac:dyDescent="0.25">
      <c r="F512" s="85"/>
    </row>
    <row r="513" spans="6:6" x14ac:dyDescent="0.25">
      <c r="F513" s="85"/>
    </row>
    <row r="514" spans="6:6" x14ac:dyDescent="0.25">
      <c r="F514" s="85"/>
    </row>
    <row r="515" spans="6:6" x14ac:dyDescent="0.25">
      <c r="F515" s="85"/>
    </row>
    <row r="516" spans="6:6" x14ac:dyDescent="0.25">
      <c r="F516" s="85"/>
    </row>
    <row r="517" spans="6:6" x14ac:dyDescent="0.25">
      <c r="F517" s="85"/>
    </row>
    <row r="518" spans="6:6" x14ac:dyDescent="0.25">
      <c r="F518" s="85"/>
    </row>
    <row r="519" spans="6:6" x14ac:dyDescent="0.25">
      <c r="F519" s="85"/>
    </row>
    <row r="520" spans="6:6" x14ac:dyDescent="0.25">
      <c r="F520" s="85"/>
    </row>
    <row r="521" spans="6:6" x14ac:dyDescent="0.25">
      <c r="F521" s="85"/>
    </row>
    <row r="522" spans="6:6" x14ac:dyDescent="0.25">
      <c r="F522" s="85"/>
    </row>
    <row r="523" spans="6:6" x14ac:dyDescent="0.25">
      <c r="F523" s="85"/>
    </row>
    <row r="524" spans="6:6" x14ac:dyDescent="0.25">
      <c r="F524" s="85"/>
    </row>
    <row r="525" spans="6:6" x14ac:dyDescent="0.25">
      <c r="F525" s="85"/>
    </row>
    <row r="526" spans="6:6" x14ac:dyDescent="0.25">
      <c r="F526" s="85"/>
    </row>
    <row r="527" spans="6:6" x14ac:dyDescent="0.25">
      <c r="F527" s="85"/>
    </row>
    <row r="528" spans="6:6" x14ac:dyDescent="0.25">
      <c r="F528" s="85"/>
    </row>
    <row r="529" spans="6:6" x14ac:dyDescent="0.25">
      <c r="F529" s="85"/>
    </row>
    <row r="530" spans="6:6" x14ac:dyDescent="0.25">
      <c r="F530" s="85"/>
    </row>
    <row r="531" spans="6:6" x14ac:dyDescent="0.25">
      <c r="F531" s="85"/>
    </row>
    <row r="532" spans="6:6" x14ac:dyDescent="0.25">
      <c r="F532" s="85"/>
    </row>
    <row r="533" spans="6:6" x14ac:dyDescent="0.25">
      <c r="F533" s="85"/>
    </row>
    <row r="534" spans="6:6" x14ac:dyDescent="0.25">
      <c r="F534" s="85"/>
    </row>
    <row r="535" spans="6:6" x14ac:dyDescent="0.25">
      <c r="F535" s="85"/>
    </row>
    <row r="536" spans="6:6" x14ac:dyDescent="0.25">
      <c r="F536" s="85"/>
    </row>
    <row r="537" spans="6:6" x14ac:dyDescent="0.25">
      <c r="F537" s="85"/>
    </row>
    <row r="538" spans="6:6" x14ac:dyDescent="0.25">
      <c r="F538" s="85"/>
    </row>
    <row r="539" spans="6:6" x14ac:dyDescent="0.25">
      <c r="F539" s="85"/>
    </row>
    <row r="540" spans="6:6" x14ac:dyDescent="0.25">
      <c r="F540" s="85"/>
    </row>
    <row r="541" spans="6:6" x14ac:dyDescent="0.25">
      <c r="F541" s="85"/>
    </row>
    <row r="542" spans="6:6" x14ac:dyDescent="0.25">
      <c r="F542" s="85"/>
    </row>
    <row r="543" spans="6:6" x14ac:dyDescent="0.25">
      <c r="F543" s="85"/>
    </row>
    <row r="544" spans="6:6" x14ac:dyDescent="0.25">
      <c r="F544" s="85"/>
    </row>
    <row r="545" spans="6:6" x14ac:dyDescent="0.25">
      <c r="F545" s="85"/>
    </row>
    <row r="546" spans="6:6" x14ac:dyDescent="0.25">
      <c r="F546" s="85"/>
    </row>
    <row r="547" spans="6:6" x14ac:dyDescent="0.25">
      <c r="F547" s="85"/>
    </row>
    <row r="548" spans="6:6" x14ac:dyDescent="0.25">
      <c r="F548" s="85"/>
    </row>
    <row r="549" spans="6:6" x14ac:dyDescent="0.25">
      <c r="F549" s="85"/>
    </row>
    <row r="550" spans="6:6" x14ac:dyDescent="0.25">
      <c r="F550" s="85"/>
    </row>
    <row r="551" spans="6:6" x14ac:dyDescent="0.25">
      <c r="F551" s="85"/>
    </row>
    <row r="552" spans="6:6" x14ac:dyDescent="0.25">
      <c r="F552" s="85"/>
    </row>
    <row r="553" spans="6:6" x14ac:dyDescent="0.25">
      <c r="F553" s="85"/>
    </row>
    <row r="554" spans="6:6" x14ac:dyDescent="0.25">
      <c r="F554" s="85"/>
    </row>
    <row r="555" spans="6:6" x14ac:dyDescent="0.25">
      <c r="F555" s="85"/>
    </row>
    <row r="556" spans="6:6" x14ac:dyDescent="0.25">
      <c r="F556" s="85"/>
    </row>
    <row r="557" spans="6:6" x14ac:dyDescent="0.25">
      <c r="F557" s="85"/>
    </row>
    <row r="558" spans="6:6" x14ac:dyDescent="0.25">
      <c r="F558" s="85"/>
    </row>
    <row r="559" spans="6:6" x14ac:dyDescent="0.25">
      <c r="F559" s="85"/>
    </row>
    <row r="560" spans="6:6" x14ac:dyDescent="0.25">
      <c r="F560" s="85"/>
    </row>
    <row r="561" spans="6:6" x14ac:dyDescent="0.25">
      <c r="F561" s="85"/>
    </row>
    <row r="562" spans="6:6" x14ac:dyDescent="0.25">
      <c r="F562" s="85"/>
    </row>
    <row r="563" spans="6:6" x14ac:dyDescent="0.25">
      <c r="F563" s="85"/>
    </row>
    <row r="564" spans="6:6" x14ac:dyDescent="0.25">
      <c r="F564" s="85"/>
    </row>
    <row r="565" spans="6:6" x14ac:dyDescent="0.25">
      <c r="F565" s="85"/>
    </row>
    <row r="566" spans="6:6" x14ac:dyDescent="0.25">
      <c r="F566" s="85"/>
    </row>
    <row r="567" spans="6:6" x14ac:dyDescent="0.25">
      <c r="F567" s="85"/>
    </row>
    <row r="568" spans="6:6" x14ac:dyDescent="0.25">
      <c r="F568" s="85"/>
    </row>
    <row r="569" spans="6:6" x14ac:dyDescent="0.25">
      <c r="F569" s="85"/>
    </row>
    <row r="570" spans="6:6" x14ac:dyDescent="0.25">
      <c r="F570" s="85"/>
    </row>
    <row r="571" spans="6:6" x14ac:dyDescent="0.25">
      <c r="F571" s="85"/>
    </row>
    <row r="572" spans="6:6" x14ac:dyDescent="0.25">
      <c r="F572" s="85"/>
    </row>
    <row r="573" spans="6:6" x14ac:dyDescent="0.25">
      <c r="F573" s="85"/>
    </row>
    <row r="574" spans="6:6" x14ac:dyDescent="0.25">
      <c r="F574" s="85"/>
    </row>
    <row r="575" spans="6:6" x14ac:dyDescent="0.25">
      <c r="F575" s="85"/>
    </row>
    <row r="576" spans="6:6" x14ac:dyDescent="0.25">
      <c r="F576" s="85"/>
    </row>
    <row r="577" spans="6:6" x14ac:dyDescent="0.25">
      <c r="F577" s="85"/>
    </row>
    <row r="578" spans="6:6" x14ac:dyDescent="0.25">
      <c r="F578" s="85"/>
    </row>
    <row r="579" spans="6:6" x14ac:dyDescent="0.25">
      <c r="F579" s="85"/>
    </row>
    <row r="580" spans="6:6" x14ac:dyDescent="0.25">
      <c r="F580" s="85"/>
    </row>
    <row r="581" spans="6:6" x14ac:dyDescent="0.25">
      <c r="F581" s="85"/>
    </row>
    <row r="582" spans="6:6" x14ac:dyDescent="0.25">
      <c r="F582" s="85"/>
    </row>
    <row r="583" spans="6:6" x14ac:dyDescent="0.25">
      <c r="F583" s="85"/>
    </row>
    <row r="584" spans="6:6" x14ac:dyDescent="0.25">
      <c r="F584" s="85"/>
    </row>
    <row r="585" spans="6:6" x14ac:dyDescent="0.25">
      <c r="F585" s="85"/>
    </row>
    <row r="586" spans="6:6" x14ac:dyDescent="0.25">
      <c r="F586" s="85"/>
    </row>
    <row r="587" spans="6:6" x14ac:dyDescent="0.25">
      <c r="F587" s="85"/>
    </row>
    <row r="588" spans="6:6" x14ac:dyDescent="0.25">
      <c r="F588" s="85"/>
    </row>
    <row r="589" spans="6:6" x14ac:dyDescent="0.25">
      <c r="F589" s="85"/>
    </row>
    <row r="590" spans="6:6" x14ac:dyDescent="0.25">
      <c r="F590" s="85"/>
    </row>
    <row r="591" spans="6:6" x14ac:dyDescent="0.25">
      <c r="F591" s="85"/>
    </row>
    <row r="592" spans="6:6" x14ac:dyDescent="0.25">
      <c r="F592" s="85"/>
    </row>
    <row r="593" spans="6:6" x14ac:dyDescent="0.25">
      <c r="F593" s="85"/>
    </row>
    <row r="594" spans="6:6" x14ac:dyDescent="0.25">
      <c r="F594" s="85"/>
    </row>
    <row r="595" spans="6:6" x14ac:dyDescent="0.25">
      <c r="F595" s="85"/>
    </row>
    <row r="596" spans="6:6" x14ac:dyDescent="0.25">
      <c r="F596" s="85"/>
    </row>
    <row r="597" spans="6:6" x14ac:dyDescent="0.25">
      <c r="F597" s="85"/>
    </row>
    <row r="598" spans="6:6" x14ac:dyDescent="0.25">
      <c r="F598" s="85"/>
    </row>
    <row r="599" spans="6:6" x14ac:dyDescent="0.25">
      <c r="F599" s="85"/>
    </row>
    <row r="600" spans="6:6" x14ac:dyDescent="0.25">
      <c r="F600" s="85"/>
    </row>
    <row r="601" spans="6:6" x14ac:dyDescent="0.25">
      <c r="F601" s="85"/>
    </row>
    <row r="602" spans="6:6" x14ac:dyDescent="0.25">
      <c r="F602" s="85"/>
    </row>
    <row r="603" spans="6:6" x14ac:dyDescent="0.25">
      <c r="F603" s="85"/>
    </row>
    <row r="604" spans="6:6" x14ac:dyDescent="0.25">
      <c r="F604" s="85"/>
    </row>
    <row r="605" spans="6:6" x14ac:dyDescent="0.25">
      <c r="F605" s="85"/>
    </row>
    <row r="606" spans="6:6" x14ac:dyDescent="0.25">
      <c r="F606" s="85"/>
    </row>
    <row r="607" spans="6:6" x14ac:dyDescent="0.25">
      <c r="F607" s="85"/>
    </row>
    <row r="608" spans="6:6" x14ac:dyDescent="0.25">
      <c r="F608" s="85"/>
    </row>
    <row r="609" spans="6:6" x14ac:dyDescent="0.25">
      <c r="F609" s="85"/>
    </row>
    <row r="610" spans="6:6" x14ac:dyDescent="0.25">
      <c r="F610" s="85"/>
    </row>
    <row r="611" spans="6:6" x14ac:dyDescent="0.25">
      <c r="F611" s="85"/>
    </row>
    <row r="612" spans="6:6" x14ac:dyDescent="0.25">
      <c r="F612" s="85"/>
    </row>
    <row r="613" spans="6:6" x14ac:dyDescent="0.25">
      <c r="F613" s="85"/>
    </row>
    <row r="614" spans="6:6" x14ac:dyDescent="0.25">
      <c r="F614" s="85"/>
    </row>
    <row r="615" spans="6:6" x14ac:dyDescent="0.25">
      <c r="F615" s="85"/>
    </row>
    <row r="616" spans="6:6" x14ac:dyDescent="0.25">
      <c r="F616" s="85"/>
    </row>
    <row r="617" spans="6:6" x14ac:dyDescent="0.25">
      <c r="F617" s="85"/>
    </row>
    <row r="618" spans="6:6" x14ac:dyDescent="0.25">
      <c r="F618" s="85"/>
    </row>
    <row r="619" spans="6:6" x14ac:dyDescent="0.25">
      <c r="F619" s="85"/>
    </row>
    <row r="620" spans="6:6" x14ac:dyDescent="0.25">
      <c r="F620" s="85"/>
    </row>
    <row r="621" spans="6:6" x14ac:dyDescent="0.25">
      <c r="F621" s="85"/>
    </row>
    <row r="622" spans="6:6" x14ac:dyDescent="0.25">
      <c r="F622" s="85"/>
    </row>
    <row r="623" spans="6:6" x14ac:dyDescent="0.25">
      <c r="F623" s="85"/>
    </row>
    <row r="624" spans="6:6" x14ac:dyDescent="0.25">
      <c r="F624" s="85"/>
    </row>
    <row r="625" spans="6:6" x14ac:dyDescent="0.25">
      <c r="F625" s="85"/>
    </row>
    <row r="626" spans="6:6" x14ac:dyDescent="0.25">
      <c r="F626" s="85"/>
    </row>
    <row r="627" spans="6:6" x14ac:dyDescent="0.25">
      <c r="F627" s="85"/>
    </row>
    <row r="628" spans="6:6" x14ac:dyDescent="0.25">
      <c r="F628" s="85"/>
    </row>
    <row r="629" spans="6:6" x14ac:dyDescent="0.25">
      <c r="F629" s="85"/>
    </row>
    <row r="630" spans="6:6" x14ac:dyDescent="0.25">
      <c r="F630" s="85"/>
    </row>
    <row r="631" spans="6:6" x14ac:dyDescent="0.25">
      <c r="F631" s="85"/>
    </row>
    <row r="632" spans="6:6" x14ac:dyDescent="0.25">
      <c r="F632" s="85"/>
    </row>
    <row r="633" spans="6:6" x14ac:dyDescent="0.25">
      <c r="F633" s="85"/>
    </row>
    <row r="634" spans="6:6" x14ac:dyDescent="0.25">
      <c r="F634" s="85"/>
    </row>
    <row r="635" spans="6:6" x14ac:dyDescent="0.25">
      <c r="F635" s="85"/>
    </row>
    <row r="636" spans="6:6" x14ac:dyDescent="0.25">
      <c r="F636" s="85"/>
    </row>
    <row r="637" spans="6:6" x14ac:dyDescent="0.25">
      <c r="F637" s="85"/>
    </row>
    <row r="638" spans="6:6" x14ac:dyDescent="0.25">
      <c r="F638" s="85"/>
    </row>
    <row r="639" spans="6:6" x14ac:dyDescent="0.25">
      <c r="F639" s="85"/>
    </row>
    <row r="640" spans="6:6" x14ac:dyDescent="0.25">
      <c r="F640" s="85"/>
    </row>
    <row r="641" spans="6:6" x14ac:dyDescent="0.25">
      <c r="F641" s="85"/>
    </row>
    <row r="642" spans="6:6" x14ac:dyDescent="0.25">
      <c r="F642" s="85"/>
    </row>
    <row r="643" spans="6:6" x14ac:dyDescent="0.25">
      <c r="F643" s="85"/>
    </row>
    <row r="644" spans="6:6" x14ac:dyDescent="0.25">
      <c r="F644" s="85"/>
    </row>
    <row r="645" spans="6:6" x14ac:dyDescent="0.25">
      <c r="F645" s="85"/>
    </row>
    <row r="646" spans="6:6" x14ac:dyDescent="0.25">
      <c r="F646" s="85"/>
    </row>
    <row r="647" spans="6:6" x14ac:dyDescent="0.25">
      <c r="F647" s="85"/>
    </row>
    <row r="648" spans="6:6" x14ac:dyDescent="0.25">
      <c r="F648" s="85"/>
    </row>
    <row r="649" spans="6:6" x14ac:dyDescent="0.25">
      <c r="F649" s="85"/>
    </row>
  </sheetData>
  <mergeCells count="22">
    <mergeCell ref="F1:G2"/>
    <mergeCell ref="H1:J2"/>
    <mergeCell ref="S1:V4"/>
    <mergeCell ref="K2:K3"/>
    <mergeCell ref="L2:M3"/>
    <mergeCell ref="F3:G4"/>
    <mergeCell ref="H3:J4"/>
    <mergeCell ref="B10:B11"/>
    <mergeCell ref="C10:C11"/>
    <mergeCell ref="D10:D11"/>
    <mergeCell ref="E10:E11"/>
    <mergeCell ref="F10:F11"/>
    <mergeCell ref="L10:L11"/>
    <mergeCell ref="M10:O10"/>
    <mergeCell ref="P10:P11"/>
    <mergeCell ref="Q10:R10"/>
    <mergeCell ref="F5:G6"/>
    <mergeCell ref="H5:J6"/>
    <mergeCell ref="K6:K7"/>
    <mergeCell ref="G10:G11"/>
    <mergeCell ref="H10:H11"/>
    <mergeCell ref="I10:K10"/>
  </mergeCells>
  <dataValidations count="9">
    <dataValidation type="list" errorStyle="warning" allowBlank="1" showInputMessage="1" showErrorMessage="1" error="This is NOT an account N° that corresponds to the present Inventory group or sheet !  _x000a__x000a_Please verify, or make a note to the HQ Inventory accountant to rectify error.  " prompt="Please choose the right GL account from the dropdown list in the cell.  " sqref="C13:C23">
      <formula1>$Y$42:$Y$43</formula1>
    </dataValidation>
    <dataValidation allowBlank="1" showInputMessage="1" showErrorMessage="1" promptTitle="Attention !  Column (q) :" prompt="The value in euro must correspond to the one that is registered in the NaVision system at HQ.  _x000a_NO other is allowed.  " sqref="R13:R32"/>
    <dataValidation type="list" errorStyle="warning" allowBlank="1" showInputMessage="1" showErrorMessage="1" error="Please make sure to use the international standard abbreviation to indicate the local currency.  " promptTitle="Please choose one :" prompt="Click on the arrow in the cell to select the right local currency abbreviation.  " sqref="P13:P23">
      <formula1>$Z$53:$Z$98</formula1>
    </dataValidation>
    <dataValidation type="list" errorStyle="warning" allowBlank="1" showInputMessage="1" showErrorMessage="1" error="This is NOT an account N° that corresponds to the present Inventory group or sheet !  _x000a__x000a_Please verify, or make a note to the HQ Inventory accountant to rectify error.  " prompt="Please choose the right GL account from the dropdown list in the cell.  " sqref="C24:C25">
      <formula1>$Y$92:$Y$93</formula1>
    </dataValidation>
    <dataValidation type="list" errorStyle="warning" allowBlank="1" showInputMessage="1" showErrorMessage="1" error="Please make sure to use the international standard abbreviation to indicate the local currency.  " promptTitle="Please choose one :" prompt="Click on the arrow in the cell to select the right local currency abbreviation.  " sqref="P24:P25">
      <formula1>$Z$101:$Z$146</formula1>
    </dataValidation>
    <dataValidation type="list" errorStyle="warning" allowBlank="1" showInputMessage="1" showErrorMessage="1" error="This is NOT an account N° that corresponds to the present Inventory group or sheet !  _x000a__x000a_Please verify, or make a note to the HQ Inventory accountant to rectify error.  " prompt="Please choose the right GL account from the dropdown list in the cell.  " sqref="C32">
      <formula1>$Y$67</formula1>
    </dataValidation>
    <dataValidation type="list" errorStyle="warning" allowBlank="1" showInputMessage="1" showErrorMessage="1" error="Please make sure to use the international standard abbreviation to indicate the local currency.  " promptTitle="Please choose one :" prompt="Click on the arrow in the cell to select the right local currency abbreviation.  " sqref="P32">
      <formula1>$Z$72:$Z$116</formula1>
    </dataValidation>
    <dataValidation type="list" errorStyle="warning" allowBlank="1" showInputMessage="1" showErrorMessage="1" error="Please make sure to use the international standard abbreviation to indicate the local currency.  " promptTitle="Please choose one :" prompt="Click on the arrow in the cell to select the right local currency abbreviation.  " sqref="P26:P31">
      <formula1>$Z$84:$Z$129</formula1>
    </dataValidation>
    <dataValidation type="list" errorStyle="warning" allowBlank="1" showInputMessage="1" showErrorMessage="1" error="This is NOT an account N° that corresponds to the present Inventory group or sheet !  _x000a__x000a_Please verify, or make a note to the HQ Inventory accountant to rectify error.  " prompt="Please choose the right GL account from the dropdown list in the cell.  " sqref="C26:C31">
      <formula1>$Y$75:$Y$76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Wahhab</dc:creator>
  <cp:lastModifiedBy>KABUYA BIBALUBALU, Joseph</cp:lastModifiedBy>
  <cp:lastPrinted>2020-07-21T07:09:30Z</cp:lastPrinted>
  <dcterms:created xsi:type="dcterms:W3CDTF">2020-05-07T14:12:58Z</dcterms:created>
  <dcterms:modified xsi:type="dcterms:W3CDTF">2020-08-07T15:15:05Z</dcterms:modified>
</cp:coreProperties>
</file>